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25070123\Downloads\"/>
    </mc:Choice>
  </mc:AlternateContent>
  <xr:revisionPtr revIDLastSave="0" documentId="13_ncr:1_{50EDFBDC-5E66-4479-B3A1-A309AED62188}" xr6:coauthVersionLast="47" xr6:coauthVersionMax="47" xr10:uidLastSave="{00000000-0000-0000-0000-000000000000}"/>
  <bookViews>
    <workbookView xWindow="-110" yWindow="-110" windowWidth="19420" windowHeight="11500" xr2:uid="{00000000-000D-0000-FFFF-FFFF00000000}"/>
  </bookViews>
  <sheets>
    <sheet name="注意事項" sheetId="5" r:id="rId1"/>
    <sheet name="入力見本" sheetId="6" r:id="rId2"/>
    <sheet name="実績報告（1人～10人）" sheetId="3" r:id="rId3"/>
    <sheet name="11人～20人"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3" i="6" l="1"/>
  <c r="K63" i="6"/>
  <c r="J63" i="6"/>
  <c r="I63" i="6"/>
  <c r="H63" i="6"/>
  <c r="G63" i="6"/>
  <c r="F63" i="6"/>
  <c r="E63" i="6"/>
  <c r="D63" i="6"/>
  <c r="I16" i="6" s="1"/>
  <c r="C63" i="6"/>
  <c r="L62" i="6"/>
  <c r="L64" i="6" s="1"/>
  <c r="K62" i="6"/>
  <c r="K64" i="6" s="1"/>
  <c r="J62" i="6"/>
  <c r="J64" i="6" s="1"/>
  <c r="I62" i="6"/>
  <c r="I64" i="6" s="1"/>
  <c r="H62" i="6"/>
  <c r="H64" i="6" s="1"/>
  <c r="G62" i="6"/>
  <c r="G64" i="6" s="1"/>
  <c r="F62" i="6"/>
  <c r="F64" i="6" s="1"/>
  <c r="E62" i="6"/>
  <c r="E64" i="6" s="1"/>
  <c r="D62" i="6"/>
  <c r="D64" i="6" s="1"/>
  <c r="C62" i="6"/>
  <c r="C64" i="6" s="1"/>
  <c r="L60" i="6"/>
  <c r="K60" i="6"/>
  <c r="J60" i="6"/>
  <c r="I60" i="6"/>
  <c r="H60" i="6"/>
  <c r="G60" i="6"/>
  <c r="F60" i="6"/>
  <c r="E60" i="6"/>
  <c r="D60" i="6"/>
  <c r="C60" i="6"/>
  <c r="A58" i="6"/>
  <c r="A57" i="6"/>
  <c r="A56" i="6"/>
  <c r="A55" i="6"/>
  <c r="A54" i="6"/>
  <c r="A53" i="6"/>
  <c r="A52" i="6"/>
  <c r="A51" i="6"/>
  <c r="A50" i="6"/>
  <c r="A49" i="6"/>
  <c r="L44" i="6"/>
  <c r="K44" i="6"/>
  <c r="J44" i="6"/>
  <c r="I44" i="6"/>
  <c r="H44" i="6"/>
  <c r="G44" i="6"/>
  <c r="F44" i="6"/>
  <c r="E44" i="6"/>
  <c r="D44" i="6"/>
  <c r="C44" i="6"/>
  <c r="A42" i="6"/>
  <c r="A41" i="6"/>
  <c r="A40" i="6"/>
  <c r="A39" i="6"/>
  <c r="A38" i="6"/>
  <c r="A37" i="6"/>
  <c r="A36" i="6"/>
  <c r="A35" i="6"/>
  <c r="A34" i="6"/>
  <c r="A33" i="6"/>
  <c r="L28" i="6"/>
  <c r="K28" i="6"/>
  <c r="J28" i="6"/>
  <c r="I28" i="6"/>
  <c r="H28" i="6"/>
  <c r="G28" i="6"/>
  <c r="F28" i="6"/>
  <c r="E28" i="6"/>
  <c r="D28" i="6"/>
  <c r="C28" i="6"/>
  <c r="L27" i="6"/>
  <c r="K27" i="6"/>
  <c r="J27" i="6"/>
  <c r="I27" i="6"/>
  <c r="H27" i="6"/>
  <c r="G27" i="6"/>
  <c r="F27" i="6"/>
  <c r="E27" i="6"/>
  <c r="D27" i="6"/>
  <c r="C27" i="6"/>
  <c r="C16" i="6"/>
  <c r="N15" i="6"/>
  <c r="N16" i="6" l="1"/>
  <c r="H43" i="4" l="1"/>
  <c r="L42" i="4"/>
  <c r="K42" i="4"/>
  <c r="J42" i="4"/>
  <c r="I42" i="4"/>
  <c r="I43" i="4" s="1"/>
  <c r="H42" i="4"/>
  <c r="G42" i="4"/>
  <c r="F42" i="4"/>
  <c r="E42" i="4"/>
  <c r="D42" i="4"/>
  <c r="C42" i="4"/>
  <c r="L41" i="4"/>
  <c r="L43" i="4" s="1"/>
  <c r="K41" i="4"/>
  <c r="K43" i="4" s="1"/>
  <c r="J41" i="4"/>
  <c r="J43" i="4" s="1"/>
  <c r="I41" i="4"/>
  <c r="H41" i="4"/>
  <c r="G41" i="4"/>
  <c r="G43" i="4" s="1"/>
  <c r="F41" i="4"/>
  <c r="E41" i="4"/>
  <c r="D41" i="4"/>
  <c r="C41" i="4"/>
  <c r="L39" i="4"/>
  <c r="K39" i="4"/>
  <c r="J39" i="4"/>
  <c r="I39" i="4"/>
  <c r="H39" i="4"/>
  <c r="G39" i="4"/>
  <c r="F39" i="4"/>
  <c r="E39" i="4"/>
  <c r="D39" i="4"/>
  <c r="C39" i="4"/>
  <c r="A37" i="4"/>
  <c r="A36" i="4"/>
  <c r="A35" i="4"/>
  <c r="A34" i="4"/>
  <c r="A33" i="4"/>
  <c r="A32" i="4"/>
  <c r="A31" i="4"/>
  <c r="A30" i="4"/>
  <c r="A29" i="4"/>
  <c r="A28" i="4"/>
  <c r="L23" i="4"/>
  <c r="K23" i="4"/>
  <c r="J23" i="4"/>
  <c r="I23" i="4"/>
  <c r="H23" i="4"/>
  <c r="G23" i="4"/>
  <c r="F23" i="4"/>
  <c r="E23" i="4"/>
  <c r="D23" i="4"/>
  <c r="C23" i="4"/>
  <c r="A21" i="4"/>
  <c r="A20" i="4"/>
  <c r="A19" i="4"/>
  <c r="A18" i="4"/>
  <c r="A17" i="4"/>
  <c r="A16" i="4"/>
  <c r="A15" i="4"/>
  <c r="A14" i="4"/>
  <c r="A13" i="4"/>
  <c r="A12" i="4"/>
  <c r="L7" i="4"/>
  <c r="K7" i="4"/>
  <c r="J7" i="4"/>
  <c r="I7" i="4"/>
  <c r="H7" i="4"/>
  <c r="G7" i="4"/>
  <c r="F7" i="4"/>
  <c r="E7" i="4"/>
  <c r="D7" i="4"/>
  <c r="C7" i="4"/>
  <c r="L6" i="4"/>
  <c r="K6" i="4"/>
  <c r="J6" i="4"/>
  <c r="I6" i="4"/>
  <c r="H6" i="4"/>
  <c r="G6" i="4"/>
  <c r="F6" i="4"/>
  <c r="E6" i="4"/>
  <c r="D6" i="4"/>
  <c r="C6" i="4"/>
  <c r="L63" i="3"/>
  <c r="K63" i="3"/>
  <c r="J63" i="3"/>
  <c r="I63" i="3"/>
  <c r="H63" i="3"/>
  <c r="G63" i="3"/>
  <c r="F63" i="3"/>
  <c r="E63" i="3"/>
  <c r="D63" i="3"/>
  <c r="C63" i="3"/>
  <c r="L62" i="3"/>
  <c r="K62" i="3"/>
  <c r="J62" i="3"/>
  <c r="I62" i="3"/>
  <c r="H62" i="3"/>
  <c r="G62" i="3"/>
  <c r="F62" i="3"/>
  <c r="E62" i="3"/>
  <c r="D62" i="3"/>
  <c r="C62" i="3"/>
  <c r="L60" i="3"/>
  <c r="K60" i="3"/>
  <c r="J60" i="3"/>
  <c r="I60" i="3"/>
  <c r="H60" i="3"/>
  <c r="G60" i="3"/>
  <c r="F60" i="3"/>
  <c r="E60" i="3"/>
  <c r="D60" i="3"/>
  <c r="C60" i="3"/>
  <c r="A58" i="3"/>
  <c r="A57" i="3"/>
  <c r="A56" i="3"/>
  <c r="A55" i="3"/>
  <c r="A54" i="3"/>
  <c r="A53" i="3"/>
  <c r="A52" i="3"/>
  <c r="A51" i="3"/>
  <c r="A50" i="3"/>
  <c r="A49" i="3"/>
  <c r="L44" i="3"/>
  <c r="K44" i="3"/>
  <c r="J44" i="3"/>
  <c r="I44" i="3"/>
  <c r="H44" i="3"/>
  <c r="G44" i="3"/>
  <c r="F44" i="3"/>
  <c r="E44" i="3"/>
  <c r="D44" i="3"/>
  <c r="C44" i="3"/>
  <c r="A42" i="3"/>
  <c r="A41" i="3"/>
  <c r="A40" i="3"/>
  <c r="A39" i="3"/>
  <c r="A38" i="3"/>
  <c r="A37" i="3"/>
  <c r="A36" i="3"/>
  <c r="A35" i="3"/>
  <c r="A34" i="3"/>
  <c r="A33" i="3"/>
  <c r="L28" i="3"/>
  <c r="K28" i="3"/>
  <c r="J28" i="3"/>
  <c r="I28" i="3"/>
  <c r="H28" i="3"/>
  <c r="G28" i="3"/>
  <c r="F28" i="3"/>
  <c r="E28" i="3"/>
  <c r="D28" i="3"/>
  <c r="C28" i="3"/>
  <c r="L27" i="3"/>
  <c r="K27" i="3"/>
  <c r="J27" i="3"/>
  <c r="I27" i="3"/>
  <c r="H27" i="3"/>
  <c r="G27" i="3"/>
  <c r="F27" i="3"/>
  <c r="E27" i="3"/>
  <c r="D27" i="3"/>
  <c r="C27" i="3"/>
  <c r="C16" i="3"/>
  <c r="G64" i="3" l="1"/>
  <c r="H64" i="3"/>
  <c r="J64" i="3"/>
  <c r="I64" i="3"/>
  <c r="C43" i="4"/>
  <c r="E43" i="4"/>
  <c r="F43" i="4"/>
  <c r="D43" i="4"/>
  <c r="D64" i="3"/>
  <c r="F64" i="3"/>
  <c r="C64" i="3"/>
  <c r="E64" i="3"/>
  <c r="K64" i="3"/>
  <c r="L64" i="3"/>
  <c r="I16" i="3"/>
</calcChain>
</file>

<file path=xl/sharedStrings.xml><?xml version="1.0" encoding="utf-8"?>
<sst xmlns="http://schemas.openxmlformats.org/spreadsheetml/2006/main" count="314" uniqueCount="100">
  <si>
    <t>（第8号様式　別紙1）</t>
  </si>
  <si>
    <t>賃上げ環境整備補助金2026事務局　様</t>
  </si>
  <si>
    <t>管理番号</t>
  </si>
  <si>
    <t>※管理番号は交付決定通知書に記載しています。</t>
  </si>
  <si>
    <t>所在地</t>
  </si>
  <si>
    <t>事業者</t>
  </si>
  <si>
    <t>フリガナ</t>
  </si>
  <si>
    <t>法人名又は屋号</t>
  </si>
  <si>
    <t>代表者役職</t>
  </si>
  <si>
    <t>代表者氏名</t>
  </si>
  <si>
    <t>中小・小規模企業賃上げ環境整備等支援事業費補助金　　賃上げ実績報告書</t>
  </si>
  <si>
    <t>集計対象人数</t>
  </si>
  <si>
    <t>場内平均賃上げ率</t>
  </si>
  <si>
    <t>手当名称入力欄</t>
  </si>
  <si>
    <t>手当1</t>
  </si>
  <si>
    <t>手当</t>
  </si>
  <si>
    <t>手当6</t>
  </si>
  <si>
    <t>賃上げ算入の手当名称
を記載してください。
（例：役職 / 技能）</t>
  </si>
  <si>
    <t>手当2</t>
  </si>
  <si>
    <t>手当7</t>
  </si>
  <si>
    <t>手当3</t>
  </si>
  <si>
    <t>手当8</t>
  </si>
  <si>
    <t>手当4</t>
  </si>
  <si>
    <t>手当9</t>
  </si>
  <si>
    <t>手当5</t>
  </si>
  <si>
    <t>手当10</t>
  </si>
  <si>
    <t>No</t>
  </si>
  <si>
    <t>（A）氏名</t>
  </si>
  <si>
    <t>入力</t>
  </si>
  <si>
    <t>雇用形態</t>
  </si>
  <si>
    <t>給与形態</t>
  </si>
  <si>
    <t>（E）月平均所定労働時間</t>
  </si>
  <si>
    <t>自動</t>
  </si>
  <si>
    <t>（E）1日所定労働時間</t>
  </si>
  <si>
    <t>基準月</t>
  </si>
  <si>
    <t>（C）基準月</t>
  </si>
  <si>
    <t>支給日</t>
  </si>
  <si>
    <t xml:space="preserve">　　　　         （B）基本給
　       （月給/日給/時給）  </t>
  </si>
  <si>
    <t>（D）控除額</t>
  </si>
  <si>
    <t>合計</t>
  </si>
  <si>
    <t>賃上げ月</t>
  </si>
  <si>
    <t>（C）賃上げ月</t>
  </si>
  <si>
    <t>賃上げ率算出</t>
  </si>
  <si>
    <t>（F）基準月_時給換算額</t>
  </si>
  <si>
    <t>（F）賃上げ月_時給換算額</t>
  </si>
  <si>
    <t>（G）賃上げ率</t>
  </si>
  <si>
    <t>【お願い】</t>
  </si>
  <si>
    <t>賃金台帳に記載の通りに各項目（氏名、基本給、手当等）の記載をお願いします。</t>
  </si>
  <si>
    <t xml:space="preserve">(A)	氏名	</t>
  </si>
  <si>
    <t>基準月（2025年12月）から賃上げ月までの期間を通して在籍する従業員全員について記入すること（欄が不足する場合は本様式を複数使用すること）</t>
  </si>
  <si>
    <t>(B)基本給</t>
  </si>
  <si>
    <t>月給の場合　基本賃金及び手当（通勤手当、所定外賃金を除く）の金額</t>
  </si>
  <si>
    <t>　（月給/日給/時給）</t>
  </si>
  <si>
    <t>日給の場合　日給の額</t>
  </si>
  <si>
    <t>時給の場合、時給の額</t>
  </si>
  <si>
    <t>(C)支給月/賃上げ月</t>
  </si>
  <si>
    <t>「基準月」は2025年12月、「賃上げ月」は賃上げ実施後の賃金支給月</t>
  </si>
  <si>
    <t>(D)	控除額</t>
  </si>
  <si>
    <t>月給の場合のみ、次の休業期間に支給された賃金</t>
  </si>
  <si>
    <t>①療養による休業期間</t>
  </si>
  <si>
    <t>②女性の産前産後の休業期間（労働基準法）</t>
  </si>
  <si>
    <t>④育児休業、介護休業（育児・介護休業法）</t>
  </si>
  <si>
    <t>⑤試用期間</t>
  </si>
  <si>
    <t>(E)所定労働時間</t>
  </si>
  <si>
    <t>月給の場合　160時間（1ヵ月の勤務日を20日、1日の労働時間を8時間とみなします）</t>
  </si>
  <si>
    <t>日給の場合　　8時間（1日の労働時間を8時間とみなします）</t>
  </si>
  <si>
    <t>時給の場合　　1時間</t>
  </si>
  <si>
    <t>(F)時給換算額</t>
  </si>
  <si>
    <t>時給換算額＝合計（基本給＋算入手当－控除額）÷(E)所定労働時間　・・・　小数点第2位を四捨五入</t>
  </si>
  <si>
    <t>(G)賃上げ率</t>
  </si>
  <si>
    <t>（賃上げ月_時給換算額－基準月_時給換算額）÷基準月_時給換算額×100（％）　・・・　小数点第4位を切り捨て</t>
  </si>
  <si>
    <t>●</t>
  </si>
  <si>
    <t>北海道札幌市中央区北●条西●丁目●番地　●●ビル　3階</t>
  </si>
  <si>
    <t>ホッカイドウタロウカブシキガシャ</t>
  </si>
  <si>
    <t>代表取締役社長</t>
  </si>
  <si>
    <t>役職</t>
  </si>
  <si>
    <t>技術</t>
  </si>
  <si>
    <t>資格</t>
  </si>
  <si>
    <t>山田　太郎</t>
  </si>
  <si>
    <t>佐藤　一郎</t>
  </si>
  <si>
    <t>山田　花子</t>
  </si>
  <si>
    <t>正社員</t>
  </si>
  <si>
    <t>パート</t>
  </si>
  <si>
    <t>月給</t>
  </si>
  <si>
    <t>日給</t>
  </si>
  <si>
    <t>北海道太郎株式会社</t>
    <phoneticPr fontId="13"/>
  </si>
  <si>
    <r>
      <t>〒　　</t>
    </r>
    <r>
      <rPr>
        <b/>
        <sz val="11"/>
        <color rgb="FFFF0000"/>
        <rFont val="Meiryo UI"/>
        <family val="3"/>
        <charset val="128"/>
      </rPr>
      <t>001</t>
    </r>
    <r>
      <rPr>
        <sz val="11"/>
        <rFont val="Meiryo UI"/>
        <family val="3"/>
        <charset val="128"/>
      </rPr>
      <t>　－　</t>
    </r>
    <r>
      <rPr>
        <b/>
        <sz val="11"/>
        <color rgb="FFFF0000"/>
        <rFont val="Meiryo UI"/>
        <family val="3"/>
        <charset val="128"/>
      </rPr>
      <t>0000</t>
    </r>
    <r>
      <rPr>
        <sz val="11"/>
        <rFont val="Meiryo UI"/>
        <family val="3"/>
        <charset val="128"/>
      </rPr>
      <t>　　　　　</t>
    </r>
    <phoneticPr fontId="13"/>
  </si>
  <si>
    <t>（姓）</t>
    <phoneticPr fontId="13"/>
  </si>
  <si>
    <t>（名）</t>
    <phoneticPr fontId="13"/>
  </si>
  <si>
    <t>（セイ）</t>
    <phoneticPr fontId="13"/>
  </si>
  <si>
    <t>（メイ）</t>
    <phoneticPr fontId="13"/>
  </si>
  <si>
    <t>ホッカイドウ</t>
    <phoneticPr fontId="13"/>
  </si>
  <si>
    <t>北海道</t>
    <phoneticPr fontId="13"/>
  </si>
  <si>
    <t>タロウ</t>
    <phoneticPr fontId="13"/>
  </si>
  <si>
    <t>太郎</t>
    <phoneticPr fontId="13"/>
  </si>
  <si>
    <t>管理番号</t>
    <phoneticPr fontId="13"/>
  </si>
  <si>
    <t>〒　　</t>
    <phoneticPr fontId="13"/>
  </si>
  <si>
    <t>所在地</t>
    <phoneticPr fontId="13"/>
  </si>
  <si>
    <t>※基準月と賃上げ月で給与形態が異なる従業員は、賃上げ率の算出対象となりませんので、ご注意ください。</t>
    <phoneticPr fontId="13"/>
  </si>
  <si>
    <t>③使用者の責めに帰すべき事由による休業期間</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</si>
</sst>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
    <numFmt numFmtId="178" formatCode="yyyy&quot;年&quot;m&quot;月&quot;;@"/>
    <numFmt numFmtId="179" formatCode="0&quot;人&quot;"/>
    <numFmt numFmtId="180" formatCode="0.000%"/>
    <numFmt numFmtId="181" formatCode="m&quot;月&quot;d&quot;日&quot;;@"/>
  </numFmts>
  <fonts count="24" x14ac:knownFonts="1">
    <font>
      <sz val="11"/>
      <color theme="1"/>
      <name val="Calibri"/>
    </font>
    <font>
      <sz val="11"/>
      <color theme="1"/>
      <name val="Calibri"/>
      <family val="2"/>
    </font>
    <font>
      <sz val="10"/>
      <color theme="1"/>
      <name val="Meiryo UI"/>
      <family val="3"/>
      <charset val="128"/>
    </font>
    <font>
      <sz val="10"/>
      <name val="Meiryo UI"/>
      <family val="3"/>
      <charset val="128"/>
    </font>
    <font>
      <sz val="11"/>
      <name val="Meiryo UI"/>
      <family val="3"/>
      <charset val="128"/>
    </font>
    <font>
      <sz val="10"/>
      <color rgb="FF000000"/>
      <name val="Meiryo UI"/>
      <family val="3"/>
      <charset val="128"/>
    </font>
    <font>
      <b/>
      <sz val="14"/>
      <name val="Meiryo UI"/>
      <family val="3"/>
      <charset val="128"/>
    </font>
    <font>
      <b/>
      <sz val="9"/>
      <name val="Meiryo UI"/>
      <family val="3"/>
      <charset val="128"/>
    </font>
    <font>
      <sz val="9"/>
      <name val="Meiryo UI"/>
      <family val="3"/>
      <charset val="128"/>
    </font>
    <font>
      <b/>
      <sz val="12"/>
      <name val="Meiryo UI"/>
      <family val="3"/>
      <charset val="128"/>
    </font>
    <font>
      <sz val="8"/>
      <name val="Meiryo UI"/>
      <family val="3"/>
      <charset val="128"/>
    </font>
    <font>
      <b/>
      <sz val="8"/>
      <name val="Meiryo UI"/>
      <family val="3"/>
      <charset val="128"/>
    </font>
    <font>
      <sz val="9"/>
      <color rgb="FFFF0000"/>
      <name val="Meiryo UI"/>
      <family val="3"/>
      <charset val="128"/>
    </font>
    <font>
      <sz val="6"/>
      <name val="ＭＳ Ｐゴシック"/>
      <family val="3"/>
      <charset val="128"/>
    </font>
    <font>
      <b/>
      <sz val="11"/>
      <name val="Meiryo UI"/>
      <family val="3"/>
      <charset val="128"/>
    </font>
    <font>
      <sz val="11"/>
      <color theme="1"/>
      <name val="Meiryo UI"/>
      <family val="3"/>
      <charset val="128"/>
    </font>
    <font>
      <sz val="10"/>
      <color rgb="FFFF0000"/>
      <name val="Meiryo UI"/>
      <family val="3"/>
      <charset val="128"/>
    </font>
    <font>
      <b/>
      <sz val="11"/>
      <color rgb="FFFF0000"/>
      <name val="Meiryo UI"/>
      <family val="3"/>
      <charset val="128"/>
    </font>
    <font>
      <b/>
      <sz val="12"/>
      <color rgb="FFFF0000"/>
      <name val="Meiryo UI"/>
      <family val="3"/>
      <charset val="128"/>
    </font>
    <font>
      <b/>
      <sz val="9"/>
      <color rgb="FFFF0000"/>
      <name val="Meiryo UI"/>
      <family val="3"/>
      <charset val="128"/>
    </font>
    <font>
      <sz val="8"/>
      <color rgb="FFFF0000"/>
      <name val="Meiryo UI"/>
      <family val="3"/>
      <charset val="128"/>
    </font>
    <font>
      <sz val="11"/>
      <color rgb="FF000000"/>
      <name val="Meiryo UI"/>
      <family val="3"/>
      <charset val="128"/>
    </font>
    <font>
      <sz val="11"/>
      <color theme="1"/>
      <name val="ＭＳ Ｐゴシック"/>
      <family val="3"/>
      <charset val="128"/>
    </font>
    <font>
      <sz val="11"/>
      <color rgb="FFFF0000"/>
      <name val="Meiryo UI"/>
      <family val="3"/>
      <charset val="128"/>
    </font>
  </fonts>
  <fills count="5">
    <fill>
      <patternFill patternType="none"/>
    </fill>
    <fill>
      <patternFill patternType="gray125"/>
    </fill>
    <fill>
      <patternFill patternType="solid">
        <fgColor theme="0" tint="-0.14999847407452621"/>
        <bgColor indexed="65"/>
      </patternFill>
    </fill>
    <fill>
      <patternFill patternType="solid">
        <fgColor rgb="FFD9D9D9"/>
      </patternFill>
    </fill>
    <fill>
      <patternFill patternType="solid">
        <fgColor theme="0" tint="-4.9989318521683403E-2"/>
        <bgColor indexed="64"/>
      </patternFill>
    </fill>
  </fills>
  <borders count="53">
    <border>
      <left/>
      <right/>
      <top/>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right style="thin">
        <color rgb="FFB7B7B7"/>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Dashed">
        <color rgb="FF000000"/>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rgb="FFA6A6A6"/>
      </right>
      <top style="thin">
        <color indexed="64"/>
      </top>
      <bottom style="thin">
        <color indexed="64"/>
      </bottom>
      <diagonal/>
    </border>
    <border>
      <left style="thin">
        <color rgb="FFA6A6A6"/>
      </left>
      <right/>
      <top style="thin">
        <color indexed="64"/>
      </top>
      <bottom style="thin">
        <color indexed="64"/>
      </bottom>
      <diagonal/>
    </border>
    <border>
      <left style="thin">
        <color indexed="64"/>
      </left>
      <right style="thin">
        <color rgb="FFB7B7B7"/>
      </right>
      <top style="thin">
        <color indexed="64"/>
      </top>
      <bottom style="thin">
        <color rgb="FFB7B7B7"/>
      </bottom>
      <diagonal/>
    </border>
    <border>
      <left style="thin">
        <color rgb="FFB7B7B7"/>
      </left>
      <right style="thin">
        <color rgb="FFB7B7B7"/>
      </right>
      <top style="thin">
        <color indexed="64"/>
      </top>
      <bottom style="thin">
        <color rgb="FFB7B7B7"/>
      </bottom>
      <diagonal/>
    </border>
    <border>
      <left/>
      <right style="thin">
        <color rgb="FFB7B7B7"/>
      </right>
      <top style="thin">
        <color indexed="64"/>
      </top>
      <bottom style="thin">
        <color rgb="FFB7B7B7"/>
      </bottom>
      <diagonal/>
    </border>
    <border>
      <left style="thin">
        <color rgb="FFB7B7B7"/>
      </left>
      <right style="thin">
        <color indexed="64"/>
      </right>
      <top style="thin">
        <color indexed="64"/>
      </top>
      <bottom style="thin">
        <color rgb="FFB7B7B7"/>
      </bottom>
      <diagonal/>
    </border>
    <border>
      <left style="thin">
        <color indexed="64"/>
      </left>
      <right style="thin">
        <color rgb="FFB7B7B7"/>
      </right>
      <top style="thin">
        <color rgb="FFB7B7B7"/>
      </top>
      <bottom style="thin">
        <color rgb="FFB7B7B7"/>
      </bottom>
      <diagonal/>
    </border>
    <border>
      <left style="thin">
        <color rgb="FFB7B7B7"/>
      </left>
      <right style="thin">
        <color indexed="64"/>
      </right>
      <top style="thin">
        <color rgb="FFB7B7B7"/>
      </top>
      <bottom style="thin">
        <color rgb="FFB7B7B7"/>
      </bottom>
      <diagonal/>
    </border>
    <border>
      <left style="thin">
        <color indexed="64"/>
      </left>
      <right style="thin">
        <color rgb="FFB7B7B7"/>
      </right>
      <top style="thin">
        <color rgb="FFB7B7B7"/>
      </top>
      <bottom style="thin">
        <color indexed="64"/>
      </bottom>
      <diagonal/>
    </border>
    <border>
      <left style="thin">
        <color rgb="FFB7B7B7"/>
      </left>
      <right style="thin">
        <color rgb="FFB7B7B7"/>
      </right>
      <top style="thin">
        <color rgb="FFB7B7B7"/>
      </top>
      <bottom style="thin">
        <color indexed="64"/>
      </bottom>
      <diagonal/>
    </border>
    <border>
      <left/>
      <right style="thin">
        <color rgb="FFB7B7B7"/>
      </right>
      <top style="thin">
        <color rgb="FFB7B7B7"/>
      </top>
      <bottom style="thin">
        <color indexed="64"/>
      </bottom>
      <diagonal/>
    </border>
    <border>
      <left style="thin">
        <color rgb="FFB7B7B7"/>
      </left>
      <right style="thin">
        <color indexed="64"/>
      </right>
      <top style="thin">
        <color rgb="FFB7B7B7"/>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mediumDashed">
        <color rgb="FF000000"/>
      </right>
      <top style="medium">
        <color indexed="64"/>
      </top>
      <bottom style="medium">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s>
  <cellStyleXfs count="5">
    <xf numFmtId="0" fontId="0" fillId="0" borderId="0"/>
    <xf numFmtId="0" fontId="1" fillId="0" borderId="0"/>
    <xf numFmtId="38" fontId="1" fillId="0" borderId="0" applyFont="0" applyFill="0" applyBorder="0" applyAlignment="0" applyProtection="0">
      <alignment vertical="center"/>
    </xf>
    <xf numFmtId="0" fontId="1" fillId="0" borderId="0"/>
    <xf numFmtId="38" fontId="1" fillId="0" borderId="0">
      <alignment vertical="center"/>
    </xf>
  </cellStyleXfs>
  <cellXfs count="200">
    <xf numFmtId="0" fontId="0" fillId="0" borderId="0" xfId="0"/>
    <xf numFmtId="0" fontId="7" fillId="2" borderId="30" xfId="1" applyFont="1" applyFill="1" applyBorder="1" applyAlignment="1">
      <alignment horizontal="left" vertical="center"/>
    </xf>
    <xf numFmtId="0" fontId="10" fillId="2" borderId="33" xfId="1" applyFont="1" applyFill="1" applyBorder="1" applyAlignment="1">
      <alignment horizontal="left" vertical="center" wrapText="1"/>
    </xf>
    <xf numFmtId="0" fontId="7" fillId="2" borderId="34" xfId="1" applyFont="1" applyFill="1" applyBorder="1" applyAlignment="1">
      <alignment horizontal="left" vertical="center"/>
    </xf>
    <xf numFmtId="0" fontId="10" fillId="2" borderId="35" xfId="1" applyFont="1" applyFill="1" applyBorder="1" applyAlignment="1">
      <alignment horizontal="left" vertical="center" wrapText="1"/>
    </xf>
    <xf numFmtId="0" fontId="7" fillId="2" borderId="36" xfId="1" applyFont="1" applyFill="1" applyBorder="1" applyAlignment="1">
      <alignment horizontal="left" vertical="center"/>
    </xf>
    <xf numFmtId="0" fontId="10" fillId="2" borderId="39" xfId="1" applyFont="1" applyFill="1" applyBorder="1" applyAlignment="1">
      <alignment horizontal="left" vertical="center" wrapText="1"/>
    </xf>
    <xf numFmtId="0" fontId="8" fillId="0" borderId="0" xfId="1" applyFont="1" applyAlignment="1">
      <alignment horizontal="center" vertical="center"/>
    </xf>
    <xf numFmtId="0" fontId="7" fillId="2" borderId="17" xfId="1" applyFont="1" applyFill="1" applyBorder="1" applyAlignment="1">
      <alignment horizontal="center" vertical="center"/>
    </xf>
    <xf numFmtId="0" fontId="11" fillId="2" borderId="17" xfId="1" applyFont="1" applyFill="1" applyBorder="1" applyAlignment="1">
      <alignment horizontal="right" vertical="center"/>
    </xf>
    <xf numFmtId="0" fontId="10" fillId="2" borderId="17" xfId="1" applyFont="1" applyFill="1" applyBorder="1" applyAlignment="1">
      <alignment horizontal="center" vertical="center"/>
    </xf>
    <xf numFmtId="1" fontId="8" fillId="2" borderId="17" xfId="1" applyNumberFormat="1" applyFont="1" applyFill="1" applyBorder="1" applyAlignment="1">
      <alignment horizontal="center" vertical="center"/>
    </xf>
    <xf numFmtId="0" fontId="11" fillId="2" borderId="17" xfId="1" applyFont="1" applyFill="1" applyBorder="1" applyAlignment="1">
      <alignment horizontal="center" vertical="center" wrapText="1"/>
    </xf>
    <xf numFmtId="0" fontId="7" fillId="2" borderId="17" xfId="1" applyFont="1" applyFill="1" applyBorder="1" applyAlignment="1">
      <alignment horizontal="right" vertical="center"/>
    </xf>
    <xf numFmtId="0" fontId="8" fillId="0" borderId="17" xfId="1" applyFont="1" applyBorder="1" applyAlignment="1">
      <alignment horizontal="center" vertical="center"/>
    </xf>
    <xf numFmtId="3" fontId="8" fillId="2" borderId="17" xfId="1" applyNumberFormat="1" applyFont="1" applyFill="1" applyBorder="1" applyAlignment="1">
      <alignment horizontal="center" vertical="center"/>
    </xf>
    <xf numFmtId="0" fontId="12" fillId="0" borderId="17" xfId="1" applyFont="1" applyBorder="1" applyAlignment="1">
      <alignment horizontal="center" vertical="center"/>
    </xf>
    <xf numFmtId="0" fontId="14" fillId="0" borderId="17" xfId="0" applyFont="1" applyBorder="1" applyAlignment="1">
      <alignment vertical="center"/>
    </xf>
    <xf numFmtId="0" fontId="3" fillId="0" borderId="0" xfId="0" applyFont="1" applyAlignment="1">
      <alignment vertical="center"/>
    </xf>
    <xf numFmtId="0" fontId="0" fillId="0" borderId="0" xfId="0" applyAlignment="1">
      <alignment vertical="center"/>
    </xf>
    <xf numFmtId="0" fontId="4" fillId="0" borderId="17" xfId="0" applyFont="1" applyBorder="1" applyAlignment="1">
      <alignment vertical="center"/>
    </xf>
    <xf numFmtId="0" fontId="15" fillId="0" borderId="17" xfId="0" applyFont="1" applyBorder="1" applyAlignment="1">
      <alignment vertical="center"/>
    </xf>
    <xf numFmtId="0" fontId="4" fillId="0" borderId="18" xfId="0" applyFont="1" applyBorder="1" applyAlignment="1">
      <alignment vertical="center"/>
    </xf>
    <xf numFmtId="0" fontId="4" fillId="0" borderId="21" xfId="0" applyFont="1" applyBorder="1" applyAlignment="1">
      <alignment vertical="center"/>
    </xf>
    <xf numFmtId="0" fontId="4" fillId="0" borderId="43" xfId="0" applyFont="1" applyBorder="1" applyAlignment="1">
      <alignment vertical="center"/>
    </xf>
    <xf numFmtId="0" fontId="4" fillId="0" borderId="19" xfId="0" applyFont="1" applyBorder="1" applyAlignment="1">
      <alignment vertical="center"/>
    </xf>
    <xf numFmtId="0" fontId="4" fillId="0" borderId="0" xfId="0" applyFont="1" applyAlignment="1">
      <alignment vertical="center"/>
    </xf>
    <xf numFmtId="0" fontId="4" fillId="0" borderId="44" xfId="0" applyFont="1" applyBorder="1" applyAlignment="1">
      <alignment vertical="center"/>
    </xf>
    <xf numFmtId="0" fontId="4" fillId="0" borderId="45" xfId="0" applyFont="1" applyBorder="1" applyAlignment="1">
      <alignment vertical="center"/>
    </xf>
    <xf numFmtId="0" fontId="4" fillId="0" borderId="0" xfId="3" applyFont="1" applyAlignment="1">
      <alignment vertical="top"/>
    </xf>
    <xf numFmtId="0" fontId="4" fillId="0" borderId="0" xfId="3" applyFont="1"/>
    <xf numFmtId="0" fontId="16" fillId="0" borderId="16" xfId="3" applyFont="1" applyBorder="1" applyAlignment="1">
      <alignment horizontal="center" vertical="center" wrapText="1"/>
    </xf>
    <xf numFmtId="0" fontId="16" fillId="0" borderId="4" xfId="3" applyFont="1" applyBorder="1" applyAlignment="1">
      <alignment horizontal="center" vertical="center" wrapText="1"/>
    </xf>
    <xf numFmtId="0" fontId="4" fillId="0" borderId="8" xfId="3" applyFont="1" applyBorder="1"/>
    <xf numFmtId="0" fontId="4" fillId="0" borderId="7" xfId="3" applyFont="1" applyBorder="1"/>
    <xf numFmtId="0" fontId="4" fillId="0" borderId="20" xfId="3" applyFont="1" applyBorder="1"/>
    <xf numFmtId="0" fontId="4" fillId="0" borderId="10" xfId="3" applyFont="1" applyBorder="1"/>
    <xf numFmtId="0" fontId="4" fillId="2" borderId="22" xfId="3" applyFont="1" applyFill="1" applyBorder="1" applyAlignment="1">
      <alignment vertical="center"/>
    </xf>
    <xf numFmtId="0" fontId="4" fillId="0" borderId="24" xfId="3" applyFont="1" applyBorder="1"/>
    <xf numFmtId="0" fontId="4" fillId="0" borderId="23" xfId="3" applyFont="1" applyBorder="1"/>
    <xf numFmtId="0" fontId="4" fillId="2" borderId="25" xfId="3" applyFont="1" applyFill="1" applyBorder="1" applyAlignment="1">
      <alignment vertical="center"/>
    </xf>
    <xf numFmtId="0" fontId="4" fillId="0" borderId="27" xfId="3" applyFont="1" applyBorder="1"/>
    <xf numFmtId="0" fontId="4" fillId="0" borderId="26" xfId="3" applyFont="1" applyBorder="1"/>
    <xf numFmtId="0" fontId="4" fillId="2" borderId="13" xfId="3" applyFont="1" applyFill="1" applyBorder="1" applyAlignment="1">
      <alignment vertical="center"/>
    </xf>
    <xf numFmtId="0" fontId="4" fillId="0" borderId="14" xfId="3" applyFont="1" applyBorder="1"/>
    <xf numFmtId="0" fontId="4" fillId="0" borderId="15" xfId="3" applyFont="1" applyBorder="1"/>
    <xf numFmtId="0" fontId="4" fillId="2" borderId="40" xfId="3" applyFont="1" applyFill="1" applyBorder="1" applyAlignment="1">
      <alignment vertical="center"/>
    </xf>
    <xf numFmtId="1" fontId="4" fillId="0" borderId="0" xfId="3" applyNumberFormat="1" applyFont="1"/>
    <xf numFmtId="177" fontId="4" fillId="0" borderId="0" xfId="3" applyNumberFormat="1" applyFont="1"/>
    <xf numFmtId="56" fontId="12" fillId="0" borderId="17" xfId="1" applyNumberFormat="1" applyFont="1" applyBorder="1" applyAlignment="1">
      <alignment horizontal="center" vertical="center"/>
    </xf>
    <xf numFmtId="38" fontId="12" fillId="0" borderId="17" xfId="4" applyFont="1" applyBorder="1" applyAlignment="1">
      <alignment horizontal="center" vertical="center"/>
    </xf>
    <xf numFmtId="38" fontId="8" fillId="0" borderId="17" xfId="4" applyFont="1" applyBorder="1" applyAlignment="1">
      <alignment horizontal="center" vertical="center"/>
    </xf>
    <xf numFmtId="3" fontId="12" fillId="2" borderId="17" xfId="1" applyNumberFormat="1" applyFont="1" applyFill="1" applyBorder="1" applyAlignment="1">
      <alignment horizontal="center" vertical="center"/>
    </xf>
    <xf numFmtId="176" fontId="20" fillId="2" borderId="17" xfId="1" applyNumberFormat="1" applyFont="1" applyFill="1" applyBorder="1" applyAlignment="1">
      <alignment horizontal="center" vertical="center"/>
    </xf>
    <xf numFmtId="180" fontId="20" fillId="2" borderId="17" xfId="1" applyNumberFormat="1" applyFont="1" applyFill="1" applyBorder="1" applyAlignment="1">
      <alignment horizontal="center" vertical="center"/>
    </xf>
    <xf numFmtId="0" fontId="3" fillId="0" borderId="0" xfId="3" applyFont="1"/>
    <xf numFmtId="0" fontId="2" fillId="0" borderId="0" xfId="3" applyFont="1"/>
    <xf numFmtId="0" fontId="4" fillId="4" borderId="50" xfId="0" applyFont="1" applyFill="1" applyBorder="1" applyAlignment="1">
      <alignment horizontal="center" vertical="center"/>
    </xf>
    <xf numFmtId="0" fontId="4" fillId="4" borderId="49" xfId="0" applyFont="1" applyFill="1" applyBorder="1" applyAlignment="1">
      <alignment horizontal="center" vertical="center"/>
    </xf>
    <xf numFmtId="0" fontId="1" fillId="0" borderId="42" xfId="3" applyBorder="1"/>
    <xf numFmtId="0" fontId="1" fillId="0" borderId="27" xfId="3" applyBorder="1"/>
    <xf numFmtId="0" fontId="1" fillId="0" borderId="26" xfId="3" applyBorder="1"/>
    <xf numFmtId="0" fontId="1" fillId="0" borderId="41" xfId="3" applyBorder="1"/>
    <xf numFmtId="0" fontId="17" fillId="0" borderId="42" xfId="3" applyFont="1" applyBorder="1" applyAlignment="1">
      <alignment vertical="center"/>
    </xf>
    <xf numFmtId="0" fontId="17" fillId="0" borderId="27" xfId="3" applyFont="1" applyBorder="1" applyAlignment="1">
      <alignment vertical="center"/>
    </xf>
    <xf numFmtId="0" fontId="4" fillId="0" borderId="6" xfId="3" applyFont="1" applyBorder="1" applyAlignment="1">
      <alignment vertical="center"/>
    </xf>
    <xf numFmtId="0" fontId="4" fillId="0" borderId="8" xfId="3" applyFont="1" applyBorder="1" applyAlignment="1">
      <alignment vertical="center"/>
    </xf>
    <xf numFmtId="0" fontId="17" fillId="0" borderId="9" xfId="3" applyFont="1" applyBorder="1" applyAlignment="1">
      <alignment vertical="center"/>
    </xf>
    <xf numFmtId="0" fontId="4" fillId="0" borderId="20" xfId="3" applyFont="1" applyBorder="1" applyAlignment="1">
      <alignment vertical="center"/>
    </xf>
    <xf numFmtId="0" fontId="4" fillId="2" borderId="23" xfId="3" applyFont="1" applyFill="1" applyBorder="1" applyAlignment="1">
      <alignment vertical="center"/>
    </xf>
    <xf numFmtId="0" fontId="17" fillId="0" borderId="22" xfId="3" applyFont="1" applyBorder="1" applyAlignment="1">
      <alignment vertical="center"/>
    </xf>
    <xf numFmtId="0" fontId="4" fillId="0" borderId="24" xfId="3" applyFont="1" applyBorder="1" applyAlignment="1">
      <alignment vertical="center"/>
    </xf>
    <xf numFmtId="0" fontId="4" fillId="2" borderId="26" xfId="3" applyFont="1" applyFill="1" applyBorder="1" applyAlignment="1">
      <alignment vertical="center"/>
    </xf>
    <xf numFmtId="0" fontId="17" fillId="0" borderId="25" xfId="3" applyFont="1" applyBorder="1" applyAlignment="1">
      <alignment vertical="center"/>
    </xf>
    <xf numFmtId="0" fontId="4" fillId="0" borderId="27" xfId="3" applyFont="1" applyBorder="1" applyAlignment="1">
      <alignment vertical="center"/>
    </xf>
    <xf numFmtId="0" fontId="4" fillId="2" borderId="15" xfId="3" applyFont="1" applyFill="1" applyBorder="1" applyAlignment="1">
      <alignment vertical="center"/>
    </xf>
    <xf numFmtId="0" fontId="17" fillId="0" borderId="13" xfId="3" applyFont="1" applyBorder="1" applyAlignment="1">
      <alignment vertical="center"/>
    </xf>
    <xf numFmtId="0" fontId="4" fillId="0" borderId="14" xfId="3" applyFont="1" applyBorder="1" applyAlignment="1">
      <alignment vertical="center"/>
    </xf>
    <xf numFmtId="0" fontId="4" fillId="2" borderId="41" xfId="3" applyFont="1" applyFill="1" applyBorder="1" applyAlignment="1">
      <alignment vertical="center"/>
    </xf>
    <xf numFmtId="0" fontId="4" fillId="0" borderId="0" xfId="0" applyFont="1" applyProtection="1">
      <protection locked="0"/>
    </xf>
    <xf numFmtId="0" fontId="2" fillId="0" borderId="16" xfId="0" applyFont="1" applyBorder="1" applyAlignment="1" applyProtection="1">
      <alignment vertical="center" wrapText="1"/>
      <protection locked="0"/>
    </xf>
    <xf numFmtId="0" fontId="2" fillId="0" borderId="4" xfId="0" applyFont="1" applyBorder="1" applyAlignment="1" applyProtection="1">
      <alignment vertical="center" wrapText="1"/>
      <protection locked="0"/>
    </xf>
    <xf numFmtId="0" fontId="8" fillId="0" borderId="17" xfId="1" applyFont="1" applyBorder="1" applyAlignment="1" applyProtection="1">
      <alignment horizontal="center" vertical="center"/>
      <protection locked="0"/>
    </xf>
    <xf numFmtId="56" fontId="8" fillId="0" borderId="17" xfId="1" applyNumberFormat="1" applyFont="1" applyBorder="1" applyAlignment="1" applyProtection="1">
      <alignment horizontal="center" vertical="center"/>
      <protection locked="0"/>
    </xf>
    <xf numFmtId="38" fontId="8" fillId="0" borderId="17" xfId="2" applyFont="1" applyFill="1" applyBorder="1" applyAlignment="1" applyProtection="1">
      <alignment horizontal="center" vertical="center"/>
      <protection locked="0"/>
    </xf>
    <xf numFmtId="0" fontId="3" fillId="0" borderId="0" xfId="0" applyFont="1" applyProtection="1">
      <protection locked="0"/>
    </xf>
    <xf numFmtId="0" fontId="2" fillId="0" borderId="0" xfId="0" applyFont="1" applyProtection="1">
      <protection locked="0"/>
    </xf>
    <xf numFmtId="0" fontId="4" fillId="0" borderId="0" xfId="0" applyFont="1" applyAlignment="1">
      <alignment vertical="top"/>
    </xf>
    <xf numFmtId="0" fontId="4" fillId="0" borderId="0" xfId="0" applyFont="1"/>
    <xf numFmtId="0" fontId="4" fillId="2" borderId="22" xfId="0" applyFont="1" applyFill="1" applyBorder="1" applyAlignment="1">
      <alignment vertical="center"/>
    </xf>
    <xf numFmtId="0" fontId="4" fillId="2" borderId="23" xfId="0" applyFont="1" applyFill="1" applyBorder="1"/>
    <xf numFmtId="0" fontId="4" fillId="2" borderId="25" xfId="0" applyFont="1" applyFill="1" applyBorder="1" applyAlignment="1">
      <alignment vertical="center"/>
    </xf>
    <xf numFmtId="0" fontId="4" fillId="2" borderId="26" xfId="0" applyFont="1" applyFill="1" applyBorder="1"/>
    <xf numFmtId="0" fontId="4" fillId="2" borderId="13" xfId="0" applyFont="1" applyFill="1" applyBorder="1" applyAlignment="1">
      <alignment vertical="center"/>
    </xf>
    <xf numFmtId="0" fontId="4" fillId="2" borderId="15" xfId="0" applyFont="1" applyFill="1" applyBorder="1"/>
    <xf numFmtId="0" fontId="4" fillId="2" borderId="40" xfId="0" applyFont="1" applyFill="1" applyBorder="1" applyAlignment="1">
      <alignment vertical="center"/>
    </xf>
    <xf numFmtId="0" fontId="4" fillId="2" borderId="41" xfId="0" applyFont="1" applyFill="1" applyBorder="1"/>
    <xf numFmtId="176" fontId="10" fillId="2" borderId="17" xfId="1" applyNumberFormat="1" applyFont="1" applyFill="1" applyBorder="1" applyAlignment="1">
      <alignment horizontal="center" vertical="center"/>
    </xf>
    <xf numFmtId="180" fontId="10" fillId="2" borderId="17" xfId="1" applyNumberFormat="1" applyFont="1" applyFill="1" applyBorder="1" applyAlignment="1">
      <alignment horizontal="center" vertical="center"/>
    </xf>
    <xf numFmtId="177" fontId="10" fillId="2" borderId="17" xfId="1" applyNumberFormat="1" applyFont="1" applyFill="1" applyBorder="1" applyAlignment="1">
      <alignment horizontal="center" vertical="center"/>
    </xf>
    <xf numFmtId="181" fontId="8" fillId="0" borderId="17" xfId="1" applyNumberFormat="1" applyFont="1" applyBorder="1" applyAlignment="1" applyProtection="1">
      <alignment horizontal="center" vertical="center"/>
      <protection locked="0"/>
    </xf>
    <xf numFmtId="0" fontId="22" fillId="0" borderId="0" xfId="0" applyFont="1" applyAlignment="1">
      <alignment vertical="center"/>
    </xf>
    <xf numFmtId="0" fontId="23" fillId="0" borderId="19" xfId="0" applyFont="1" applyBorder="1" applyAlignment="1">
      <alignment vertical="center"/>
    </xf>
    <xf numFmtId="0" fontId="9" fillId="0" borderId="3" xfId="1" applyFont="1" applyBorder="1" applyAlignment="1">
      <alignment horizontal="center" vertical="top"/>
    </xf>
    <xf numFmtId="0" fontId="4" fillId="0" borderId="0" xfId="3" applyFont="1"/>
    <xf numFmtId="0" fontId="1" fillId="0" borderId="3" xfId="3" applyBorder="1"/>
    <xf numFmtId="0" fontId="17" fillId="0" borderId="24" xfId="3" applyFont="1" applyBorder="1" applyAlignment="1">
      <alignment horizontal="left" vertical="center"/>
    </xf>
    <xf numFmtId="0" fontId="1" fillId="0" borderId="24" xfId="3" applyBorder="1" applyAlignment="1">
      <alignment horizontal="left" vertical="center"/>
    </xf>
    <xf numFmtId="0" fontId="1" fillId="0" borderId="23" xfId="3" applyBorder="1" applyAlignment="1">
      <alignment horizontal="left" vertical="center"/>
    </xf>
    <xf numFmtId="0" fontId="17" fillId="0" borderId="25" xfId="3" applyFont="1" applyBorder="1" applyAlignment="1">
      <alignment horizontal="left" vertical="center"/>
    </xf>
    <xf numFmtId="0" fontId="17" fillId="0" borderId="27" xfId="3" applyFont="1" applyBorder="1" applyAlignment="1">
      <alignment horizontal="left" vertical="center"/>
    </xf>
    <xf numFmtId="0" fontId="17" fillId="0" borderId="26" xfId="3" applyFont="1" applyBorder="1" applyAlignment="1">
      <alignment horizontal="left" vertical="center"/>
    </xf>
    <xf numFmtId="0" fontId="8" fillId="0" borderId="37" xfId="1" applyFont="1" applyBorder="1" applyAlignment="1">
      <alignment horizontal="right" vertical="center"/>
    </xf>
    <xf numFmtId="0" fontId="1" fillId="0" borderId="38" xfId="3" applyBorder="1"/>
    <xf numFmtId="0" fontId="8" fillId="0" borderId="37" xfId="1" applyFont="1" applyBorder="1" applyAlignment="1">
      <alignment horizontal="left" vertical="center"/>
    </xf>
    <xf numFmtId="178" fontId="8" fillId="2" borderId="17" xfId="1" applyNumberFormat="1" applyFont="1" applyFill="1" applyBorder="1" applyAlignment="1">
      <alignment horizontal="center" vertical="center"/>
    </xf>
    <xf numFmtId="0" fontId="1" fillId="0" borderId="14" xfId="3" applyBorder="1"/>
    <xf numFmtId="0" fontId="1" fillId="0" borderId="15" xfId="3" applyBorder="1"/>
    <xf numFmtId="55" fontId="12" fillId="0" borderId="17" xfId="1" applyNumberFormat="1" applyFont="1" applyBorder="1" applyAlignment="1">
      <alignment horizontal="center" vertical="center"/>
    </xf>
    <xf numFmtId="0" fontId="19" fillId="0" borderId="1" xfId="1" applyFont="1" applyBorder="1" applyAlignment="1">
      <alignment horizontal="right" vertical="center"/>
    </xf>
    <xf numFmtId="0" fontId="1" fillId="0" borderId="2" xfId="3" applyBorder="1"/>
    <xf numFmtId="0" fontId="8" fillId="0" borderId="1" xfId="1" applyFont="1" applyBorder="1" applyAlignment="1">
      <alignment horizontal="left" vertical="center"/>
    </xf>
    <xf numFmtId="0" fontId="8" fillId="0" borderId="1" xfId="1" applyFont="1" applyBorder="1" applyAlignment="1">
      <alignment horizontal="right" vertical="center"/>
    </xf>
    <xf numFmtId="0" fontId="6" fillId="0" borderId="0" xfId="1" applyFont="1" applyAlignment="1">
      <alignment horizontal="center" vertical="center" wrapText="1"/>
    </xf>
    <xf numFmtId="0" fontId="7" fillId="2" borderId="17" xfId="1" applyFont="1" applyFill="1" applyBorder="1" applyAlignment="1">
      <alignment horizontal="center" vertical="center"/>
    </xf>
    <xf numFmtId="0" fontId="19" fillId="0" borderId="31" xfId="1" applyFont="1" applyBorder="1" applyAlignment="1">
      <alignment horizontal="right" vertical="center"/>
    </xf>
    <xf numFmtId="0" fontId="1" fillId="0" borderId="32" xfId="3" applyBorder="1"/>
    <xf numFmtId="0" fontId="8" fillId="0" borderId="31" xfId="1" applyFont="1" applyBorder="1" applyAlignment="1">
      <alignment horizontal="left" vertical="center"/>
    </xf>
    <xf numFmtId="0" fontId="10" fillId="2" borderId="30" xfId="1" applyFont="1" applyFill="1" applyBorder="1" applyAlignment="1">
      <alignment horizontal="left" vertical="center" wrapText="1"/>
    </xf>
    <xf numFmtId="0" fontId="1" fillId="0" borderId="7" xfId="3" applyBorder="1"/>
    <xf numFmtId="0" fontId="1" fillId="0" borderId="11" xfId="3" applyBorder="1"/>
    <xf numFmtId="0" fontId="1" fillId="0" borderId="12" xfId="3" applyBorder="1"/>
    <xf numFmtId="0" fontId="1" fillId="0" borderId="9" xfId="3" applyBorder="1"/>
    <xf numFmtId="0" fontId="1" fillId="0" borderId="10" xfId="3" applyBorder="1"/>
    <xf numFmtId="0" fontId="10" fillId="2" borderId="17" xfId="1" applyFont="1" applyFill="1" applyBorder="1" applyAlignment="1">
      <alignment horizontal="center" vertical="center" wrapText="1"/>
    </xf>
    <xf numFmtId="0" fontId="3" fillId="0" borderId="0" xfId="3" applyFont="1" applyAlignment="1">
      <alignment horizontal="left" vertical="center"/>
    </xf>
    <xf numFmtId="0" fontId="5" fillId="3" borderId="46" xfId="3" applyFont="1" applyFill="1" applyBorder="1" applyAlignment="1">
      <alignment horizontal="center" vertical="top" wrapText="1"/>
    </xf>
    <xf numFmtId="0" fontId="1" fillId="0" borderId="16" xfId="3" applyBorder="1"/>
    <xf numFmtId="0" fontId="4" fillId="2" borderId="17" xfId="3" applyFont="1" applyFill="1" applyBorder="1" applyAlignment="1">
      <alignment horizontal="center" vertical="center"/>
    </xf>
    <xf numFmtId="0" fontId="1" fillId="0" borderId="19" xfId="3" applyBorder="1"/>
    <xf numFmtId="0" fontId="1" fillId="0" borderId="21" xfId="3" applyBorder="1"/>
    <xf numFmtId="0" fontId="7" fillId="2" borderId="47" xfId="1" applyFont="1" applyFill="1" applyBorder="1" applyAlignment="1">
      <alignment horizontal="center" vertical="center"/>
    </xf>
    <xf numFmtId="0" fontId="1" fillId="0" borderId="28" xfId="3" applyBorder="1"/>
    <xf numFmtId="179" fontId="18" fillId="0" borderId="48" xfId="1" applyNumberFormat="1" applyFont="1" applyBorder="1" applyAlignment="1">
      <alignment horizontal="center" vertical="center"/>
    </xf>
    <xf numFmtId="180" fontId="18" fillId="0" borderId="48" xfId="1" applyNumberFormat="1" applyFont="1" applyBorder="1" applyAlignment="1">
      <alignment horizontal="center" vertical="center"/>
    </xf>
    <xf numFmtId="0" fontId="4" fillId="2" borderId="17" xfId="0" applyFont="1" applyFill="1" applyBorder="1" applyAlignment="1">
      <alignment vertical="center"/>
    </xf>
    <xf numFmtId="0" fontId="7" fillId="2" borderId="13" xfId="1" applyFont="1" applyFill="1" applyBorder="1" applyAlignment="1">
      <alignment horizontal="center" vertical="center"/>
    </xf>
    <xf numFmtId="0" fontId="7" fillId="2" borderId="28" xfId="1" applyFont="1" applyFill="1" applyBorder="1" applyAlignment="1">
      <alignment horizontal="center" vertical="center"/>
    </xf>
    <xf numFmtId="0" fontId="4" fillId="2" borderId="7" xfId="0" applyFont="1" applyFill="1" applyBorder="1"/>
    <xf numFmtId="0" fontId="4" fillId="2" borderId="11" xfId="0" applyFont="1" applyFill="1" applyBorder="1"/>
    <xf numFmtId="0" fontId="4" fillId="2" borderId="12" xfId="0" applyFont="1" applyFill="1" applyBorder="1"/>
    <xf numFmtId="0" fontId="4" fillId="2" borderId="9" xfId="0" applyFont="1" applyFill="1" applyBorder="1"/>
    <xf numFmtId="0" fontId="4" fillId="2" borderId="10" xfId="0" applyFont="1" applyFill="1" applyBorder="1"/>
    <xf numFmtId="0" fontId="4" fillId="0" borderId="52" xfId="0" applyFont="1" applyBorder="1" applyAlignment="1" applyProtection="1">
      <alignment horizontal="left" vertical="center"/>
      <protection locked="0"/>
    </xf>
    <xf numFmtId="0" fontId="4" fillId="0" borderId="27"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0" xfId="0" applyFont="1" applyAlignment="1">
      <alignment horizontal="center" vertical="top"/>
    </xf>
    <xf numFmtId="0" fontId="6" fillId="0" borderId="0" xfId="1" applyFont="1" applyAlignment="1">
      <alignment horizontal="center" vertical="center"/>
    </xf>
    <xf numFmtId="0" fontId="8" fillId="0" borderId="1" xfId="1" applyFont="1" applyBorder="1" applyAlignment="1" applyProtection="1">
      <alignment horizontal="right" vertical="center"/>
      <protection locked="0"/>
    </xf>
    <xf numFmtId="0" fontId="4" fillId="0" borderId="2" xfId="0" applyFont="1" applyBorder="1" applyProtection="1">
      <protection locked="0"/>
    </xf>
    <xf numFmtId="0" fontId="8" fillId="0" borderId="1" xfId="1" applyFont="1" applyBorder="1" applyAlignment="1" applyProtection="1">
      <alignment horizontal="left" vertical="center"/>
      <protection locked="0"/>
    </xf>
    <xf numFmtId="0" fontId="8" fillId="0" borderId="37" xfId="1" applyFont="1" applyBorder="1" applyAlignment="1" applyProtection="1">
      <alignment horizontal="left" vertical="center"/>
      <protection locked="0"/>
    </xf>
    <xf numFmtId="0" fontId="4" fillId="0" borderId="38" xfId="0" applyFont="1" applyBorder="1" applyProtection="1">
      <protection locked="0"/>
    </xf>
    <xf numFmtId="0" fontId="4" fillId="2" borderId="17" xfId="0" applyFont="1" applyFill="1" applyBorder="1" applyAlignment="1">
      <alignment horizontal="center"/>
    </xf>
    <xf numFmtId="0" fontId="4" fillId="0" borderId="0" xfId="0" applyFont="1" applyAlignment="1">
      <alignment horizontal="left" vertical="center"/>
    </xf>
    <xf numFmtId="0" fontId="21" fillId="3" borderId="5" xfId="0" applyFont="1" applyFill="1" applyBorder="1" applyAlignment="1">
      <alignment horizontal="center" vertical="center" wrapText="1"/>
    </xf>
    <xf numFmtId="0" fontId="21" fillId="3" borderId="16" xfId="0" applyFont="1" applyFill="1" applyBorder="1" applyAlignment="1">
      <alignment horizontal="center" vertical="center" wrapText="1"/>
    </xf>
    <xf numFmtId="0" fontId="4" fillId="2" borderId="18"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6"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9" xfId="0" applyFont="1" applyBorder="1" applyAlignment="1" applyProtection="1">
      <alignment vertical="center"/>
      <protection locked="0"/>
    </xf>
    <xf numFmtId="0" fontId="4" fillId="0" borderId="20" xfId="0" applyFont="1" applyBorder="1" applyAlignment="1" applyProtection="1">
      <alignment vertical="center"/>
      <protection locked="0"/>
    </xf>
    <xf numFmtId="0" fontId="4" fillId="0" borderId="10" xfId="0" applyFont="1" applyBorder="1" applyAlignment="1" applyProtection="1">
      <alignment vertical="center"/>
      <protection locked="0"/>
    </xf>
    <xf numFmtId="0" fontId="4" fillId="0" borderId="22"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4" fillId="0" borderId="23"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13" xfId="0" applyFont="1" applyBorder="1" applyAlignment="1" applyProtection="1">
      <alignment horizontal="left" vertical="top"/>
      <protection locked="0"/>
    </xf>
    <xf numFmtId="0" fontId="4" fillId="0" borderId="14" xfId="0" applyFont="1" applyBorder="1" applyAlignment="1" applyProtection="1">
      <alignment horizontal="left" vertical="top"/>
      <protection locked="0"/>
    </xf>
    <xf numFmtId="0" fontId="4" fillId="0" borderId="15" xfId="0" applyFont="1" applyBorder="1" applyAlignment="1" applyProtection="1">
      <alignment horizontal="left" vertical="top"/>
      <protection locked="0"/>
    </xf>
    <xf numFmtId="0" fontId="4" fillId="0" borderId="51" xfId="0" applyFont="1" applyBorder="1" applyAlignment="1" applyProtection="1">
      <alignment horizontal="left" vertical="center"/>
      <protection locked="0"/>
    </xf>
    <xf numFmtId="0" fontId="8" fillId="0" borderId="31" xfId="1" applyFont="1" applyBorder="1" applyAlignment="1" applyProtection="1">
      <alignment horizontal="left" vertical="center"/>
      <protection locked="0"/>
    </xf>
    <xf numFmtId="0" fontId="4" fillId="0" borderId="32" xfId="0" applyFont="1" applyBorder="1" applyProtection="1">
      <protection locked="0"/>
    </xf>
    <xf numFmtId="180" fontId="9" fillId="0" borderId="29" xfId="1" applyNumberFormat="1" applyFont="1" applyBorder="1" applyAlignment="1">
      <alignment horizontal="center" vertical="center"/>
    </xf>
    <xf numFmtId="180" fontId="9" fillId="0" borderId="14" xfId="1" applyNumberFormat="1" applyFont="1" applyBorder="1" applyAlignment="1">
      <alignment horizontal="center" vertical="center"/>
    </xf>
    <xf numFmtId="180" fontId="9" fillId="0" borderId="15" xfId="1" applyNumberFormat="1" applyFont="1" applyBorder="1" applyAlignment="1">
      <alignment horizontal="center" vertical="center"/>
    </xf>
    <xf numFmtId="179" fontId="9" fillId="0" borderId="29" xfId="1" applyNumberFormat="1" applyFont="1" applyBorder="1" applyAlignment="1">
      <alignment horizontal="center" vertical="center"/>
    </xf>
    <xf numFmtId="179" fontId="9" fillId="0" borderId="14" xfId="1" applyNumberFormat="1" applyFont="1" applyBorder="1" applyAlignment="1">
      <alignment horizontal="center" vertical="center"/>
    </xf>
    <xf numFmtId="179" fontId="9" fillId="0" borderId="15" xfId="1" applyNumberFormat="1" applyFont="1" applyBorder="1" applyAlignment="1">
      <alignment horizontal="center" vertical="center"/>
    </xf>
    <xf numFmtId="55" fontId="12" fillId="0" borderId="13" xfId="1" applyNumberFormat="1" applyFont="1" applyBorder="1" applyAlignment="1" applyProtection="1">
      <alignment horizontal="center" vertical="center"/>
      <protection locked="0"/>
    </xf>
    <xf numFmtId="0" fontId="12" fillId="0" borderId="14" xfId="1" applyFont="1" applyBorder="1" applyAlignment="1" applyProtection="1">
      <alignment horizontal="center" vertical="center"/>
      <protection locked="0"/>
    </xf>
    <xf numFmtId="0" fontId="12" fillId="0" borderId="15" xfId="1" applyFont="1" applyBorder="1" applyAlignment="1" applyProtection="1">
      <alignment horizontal="center" vertical="center"/>
      <protection locked="0"/>
    </xf>
    <xf numFmtId="0" fontId="8" fillId="0" borderId="31" xfId="1" applyFont="1" applyBorder="1" applyAlignment="1" applyProtection="1">
      <alignment horizontal="right" vertical="center"/>
      <protection locked="0"/>
    </xf>
    <xf numFmtId="0" fontId="8" fillId="0" borderId="37" xfId="1" applyFont="1" applyBorder="1" applyAlignment="1" applyProtection="1">
      <alignment horizontal="right" vertical="center"/>
      <protection locked="0"/>
    </xf>
    <xf numFmtId="55" fontId="8" fillId="0" borderId="13" xfId="1" applyNumberFormat="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cellXfs>
  <cellStyles count="5">
    <cellStyle name="Normal" xfId="1" xr:uid="{00000000-0005-0000-0000-000000000000}"/>
    <cellStyle name="桁区切り" xfId="2" xr:uid="{00000000-0005-0000-0000-000001000000}"/>
    <cellStyle name="桁区切り 2" xfId="4" xr:uid="{0B4D064D-73B1-4F34-A28B-4F3D4EA7DDA3}"/>
    <cellStyle name="標準" xfId="0" builtinId="0"/>
    <cellStyle name="標準 2" xfId="3" xr:uid="{30C04184-B107-4B9D-BF90-02C3FC6C9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721532</xdr:colOff>
      <xdr:row>18</xdr:row>
      <xdr:rowOff>34016</xdr:rowOff>
    </xdr:from>
    <xdr:to>
      <xdr:col>6</xdr:col>
      <xdr:colOff>988233</xdr:colOff>
      <xdr:row>21</xdr:row>
      <xdr:rowOff>8616</xdr:rowOff>
    </xdr:to>
    <xdr:sp macro="" textlink="">
      <xdr:nvSpPr>
        <xdr:cNvPr id="2" name="吹き出し: 四角形 1">
          <a:extLst>
            <a:ext uri="{FF2B5EF4-FFF2-40B4-BE49-F238E27FC236}">
              <a16:creationId xmlns:a16="http://schemas.microsoft.com/office/drawing/2014/main" id="{5666F698-2AE3-440D-869B-FE86A2F38BCA}"/>
            </a:ext>
          </a:extLst>
        </xdr:cNvPr>
        <xdr:cNvSpPr/>
      </xdr:nvSpPr>
      <xdr:spPr>
        <a:xfrm>
          <a:off x="5528482" y="4059916"/>
          <a:ext cx="1314451" cy="546100"/>
        </a:xfrm>
        <a:prstGeom prst="wedgeRectCallout">
          <a:avLst>
            <a:gd name="adj1" fmla="val -82598"/>
            <a:gd name="adj2" fmla="val -41848"/>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000" kern="1200">
              <a:latin typeface="Meiryo UI" panose="020B0604030504040204" pitchFamily="50" charset="-128"/>
              <a:ea typeface="Meiryo UI" panose="020B0604030504040204" pitchFamily="50" charset="-128"/>
            </a:rPr>
            <a:t>賃上げ算入となる手当のみ記載してください。</a:t>
          </a:r>
        </a:p>
      </xdr:txBody>
    </xdr:sp>
    <xdr:clientData/>
  </xdr:twoCellAnchor>
  <xdr:twoCellAnchor>
    <xdr:from>
      <xdr:col>5</xdr:col>
      <xdr:colOff>315484</xdr:colOff>
      <xdr:row>23</xdr:row>
      <xdr:rowOff>73176</xdr:rowOff>
    </xdr:from>
    <xdr:to>
      <xdr:col>6</xdr:col>
      <xdr:colOff>719665</xdr:colOff>
      <xdr:row>26</xdr:row>
      <xdr:rowOff>35076</xdr:rowOff>
    </xdr:to>
    <xdr:sp macro="" textlink="">
      <xdr:nvSpPr>
        <xdr:cNvPr id="3" name="吹き出し: 四角形 2">
          <a:extLst>
            <a:ext uri="{FF2B5EF4-FFF2-40B4-BE49-F238E27FC236}">
              <a16:creationId xmlns:a16="http://schemas.microsoft.com/office/drawing/2014/main" id="{3FD389CF-9EC7-44B1-833F-138AC05AE10F}"/>
            </a:ext>
          </a:extLst>
        </xdr:cNvPr>
        <xdr:cNvSpPr/>
      </xdr:nvSpPr>
      <xdr:spPr>
        <a:xfrm>
          <a:off x="5122434" y="5051576"/>
          <a:ext cx="1451931" cy="533400"/>
        </a:xfrm>
        <a:prstGeom prst="wedgeRectCallout">
          <a:avLst>
            <a:gd name="adj1" fmla="val -84030"/>
            <a:gd name="adj2" fmla="val -34662"/>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000" kern="1200">
              <a:latin typeface="Meiryo UI" panose="020B0604030504040204" pitchFamily="50" charset="-128"/>
              <a:ea typeface="Meiryo UI" panose="020B0604030504040204" pitchFamily="50" charset="-128"/>
            </a:rPr>
            <a:t>賃上げ対象者全員の氏名を記載してください。</a:t>
          </a:r>
        </a:p>
      </xdr:txBody>
    </xdr:sp>
    <xdr:clientData/>
  </xdr:twoCellAnchor>
  <xdr:twoCellAnchor>
    <xdr:from>
      <xdr:col>4</xdr:col>
      <xdr:colOff>809879</xdr:colOff>
      <xdr:row>35</xdr:row>
      <xdr:rowOff>30790</xdr:rowOff>
    </xdr:from>
    <xdr:to>
      <xdr:col>7</xdr:col>
      <xdr:colOff>427519</xdr:colOff>
      <xdr:row>38</xdr:row>
      <xdr:rowOff>43491</xdr:rowOff>
    </xdr:to>
    <xdr:sp macro="" textlink="">
      <xdr:nvSpPr>
        <xdr:cNvPr id="4" name="吹き出し: 四角形 3">
          <a:extLst>
            <a:ext uri="{FF2B5EF4-FFF2-40B4-BE49-F238E27FC236}">
              <a16:creationId xmlns:a16="http://schemas.microsoft.com/office/drawing/2014/main" id="{11B16A47-E5FD-4824-83F3-D5419DF1FB35}"/>
            </a:ext>
          </a:extLst>
        </xdr:cNvPr>
        <xdr:cNvSpPr/>
      </xdr:nvSpPr>
      <xdr:spPr>
        <a:xfrm>
          <a:off x="4569079" y="7396790"/>
          <a:ext cx="2760890" cy="584201"/>
        </a:xfrm>
        <a:prstGeom prst="wedgeRectCallout">
          <a:avLst>
            <a:gd name="adj1" fmla="val -50450"/>
            <a:gd name="adj2" fmla="val -98689"/>
          </a:avLst>
        </a:prstGeom>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t"/>
        <a:lstStyle/>
        <a:p>
          <a:pPr algn="l"/>
          <a:r>
            <a:rPr kumimoji="1" lang="ja-JP" altLang="en-US" sz="1000" kern="1200">
              <a:latin typeface="Meiryo UI" panose="020B0604030504040204" pitchFamily="50" charset="-128"/>
              <a:ea typeface="Meiryo UI" panose="020B0604030504040204" pitchFamily="50" charset="-128"/>
            </a:rPr>
            <a:t>賃上げ算入となる手当分の賃金のみ記載してください。該当手当の支給が無い場合０と記載してください。</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5FE44-7306-4580-B345-EA885059E088}">
  <dimension ref="A1:D18"/>
  <sheetViews>
    <sheetView showGridLines="0" tabSelected="1" zoomScale="80" zoomScaleNormal="80" workbookViewId="0">
      <selection activeCell="B10" sqref="B10"/>
    </sheetView>
  </sheetViews>
  <sheetFormatPr defaultRowHeight="14.5" x14ac:dyDescent="0.35"/>
  <cols>
    <col min="1" max="1" width="19" customWidth="1"/>
    <col min="2" max="2" width="131.54296875" customWidth="1"/>
  </cols>
  <sheetData>
    <row r="1" spans="1:4" s="19" customFormat="1" ht="24" customHeight="1" x14ac:dyDescent="0.35">
      <c r="A1" s="17" t="s">
        <v>46</v>
      </c>
      <c r="B1" s="17" t="s">
        <v>47</v>
      </c>
      <c r="C1" s="18"/>
    </row>
    <row r="2" spans="1:4" s="19" customFormat="1" ht="24" customHeight="1" x14ac:dyDescent="0.35">
      <c r="A2" s="20" t="s">
        <v>48</v>
      </c>
      <c r="B2" s="21" t="s">
        <v>49</v>
      </c>
      <c r="C2" s="18"/>
    </row>
    <row r="3" spans="1:4" s="19" customFormat="1" ht="24" customHeight="1" x14ac:dyDescent="0.35">
      <c r="A3" s="22" t="s">
        <v>50</v>
      </c>
      <c r="B3" s="22" t="s">
        <v>51</v>
      </c>
      <c r="C3" s="18"/>
    </row>
    <row r="4" spans="1:4" s="19" customFormat="1" ht="24" customHeight="1" x14ac:dyDescent="0.35">
      <c r="A4" s="23" t="s">
        <v>52</v>
      </c>
      <c r="B4" s="24" t="s">
        <v>53</v>
      </c>
      <c r="C4" s="18"/>
    </row>
    <row r="5" spans="1:4" s="19" customFormat="1" ht="24" customHeight="1" x14ac:dyDescent="0.35">
      <c r="A5" s="23"/>
      <c r="B5" s="24" t="s">
        <v>54</v>
      </c>
      <c r="C5" s="26"/>
      <c r="D5" s="101"/>
    </row>
    <row r="6" spans="1:4" s="19" customFormat="1" ht="24" customHeight="1" x14ac:dyDescent="0.35">
      <c r="A6" s="25"/>
      <c r="B6" s="102" t="s">
        <v>98</v>
      </c>
      <c r="C6" s="26"/>
      <c r="D6" s="101"/>
    </row>
    <row r="7" spans="1:4" s="19" customFormat="1" ht="24" customHeight="1" x14ac:dyDescent="0.35">
      <c r="A7" s="20" t="s">
        <v>55</v>
      </c>
      <c r="B7" s="20" t="s">
        <v>56</v>
      </c>
      <c r="C7" s="18"/>
    </row>
    <row r="8" spans="1:4" s="19" customFormat="1" ht="24" customHeight="1" x14ac:dyDescent="0.35">
      <c r="A8" s="22" t="s">
        <v>57</v>
      </c>
      <c r="B8" s="22" t="s">
        <v>58</v>
      </c>
      <c r="C8" s="18"/>
    </row>
    <row r="9" spans="1:4" s="19" customFormat="1" ht="24" customHeight="1" x14ac:dyDescent="0.35">
      <c r="A9" s="23"/>
      <c r="B9" s="24" t="s">
        <v>59</v>
      </c>
      <c r="C9" s="18"/>
    </row>
    <row r="10" spans="1:4" s="19" customFormat="1" ht="24" customHeight="1" x14ac:dyDescent="0.35">
      <c r="A10" s="23"/>
      <c r="B10" s="24" t="s">
        <v>60</v>
      </c>
      <c r="C10" s="18"/>
    </row>
    <row r="11" spans="1:4" s="19" customFormat="1" ht="24" customHeight="1" x14ac:dyDescent="0.35">
      <c r="A11" s="23"/>
      <c r="B11" s="24" t="s">
        <v>99</v>
      </c>
      <c r="C11" s="18"/>
    </row>
    <row r="12" spans="1:4" s="19" customFormat="1" ht="24" customHeight="1" x14ac:dyDescent="0.35">
      <c r="A12" s="23"/>
      <c r="B12" s="24" t="s">
        <v>61</v>
      </c>
      <c r="C12" s="18"/>
    </row>
    <row r="13" spans="1:4" s="19" customFormat="1" ht="24" customHeight="1" x14ac:dyDescent="0.35">
      <c r="A13" s="25"/>
      <c r="B13" s="25" t="s">
        <v>62</v>
      </c>
      <c r="C13" s="18"/>
    </row>
    <row r="14" spans="1:4" s="19" customFormat="1" ht="24" customHeight="1" x14ac:dyDescent="0.35">
      <c r="A14" s="22" t="s">
        <v>63</v>
      </c>
      <c r="B14" s="27" t="s">
        <v>64</v>
      </c>
      <c r="C14" s="18"/>
    </row>
    <row r="15" spans="1:4" s="19" customFormat="1" ht="24" customHeight="1" x14ac:dyDescent="0.35">
      <c r="A15" s="23"/>
      <c r="B15" s="24" t="s">
        <v>65</v>
      </c>
      <c r="C15" s="18"/>
    </row>
    <row r="16" spans="1:4" s="19" customFormat="1" ht="24" customHeight="1" x14ac:dyDescent="0.35">
      <c r="A16" s="25"/>
      <c r="B16" s="28" t="s">
        <v>66</v>
      </c>
      <c r="C16" s="18"/>
    </row>
    <row r="17" spans="1:3" s="19" customFormat="1" ht="24" customHeight="1" x14ac:dyDescent="0.35">
      <c r="A17" s="20" t="s">
        <v>67</v>
      </c>
      <c r="B17" s="20" t="s">
        <v>68</v>
      </c>
      <c r="C17" s="18"/>
    </row>
    <row r="18" spans="1:3" s="19" customFormat="1" ht="24" customHeight="1" x14ac:dyDescent="0.35">
      <c r="A18" s="20" t="s">
        <v>69</v>
      </c>
      <c r="B18" s="20" t="s">
        <v>70</v>
      </c>
      <c r="C18" s="26"/>
    </row>
  </sheetData>
  <sheetProtection algorithmName="SHA-512" hashValue="g2vYy+0v5Fq+XT56S9eO9oRvC7IHSZBetMl02WM2lkcTQo7ZcJEZphSCJ4NTfFhVDDw/4DJkeMPFuAo0kKJdnQ==" saltValue="2yJSemdW38nFVVFVvlZgeg==" spinCount="100000" sheet="1" selectLockedCells="1" selectUnlockedCells="1"/>
  <phoneticPr fontId="13"/>
  <dataValidations count="2">
    <dataValidation type="list" allowBlank="1" sqref="C11" xr:uid="{43AE97EC-ABAC-4E11-BA66-112C1C8EB234}">
      <formula1>"正社員,契約社員,パート,アルバイト,派遣,その他"</formula1>
    </dataValidation>
    <dataValidation type="list" allowBlank="1" sqref="C12" xr:uid="{70E572C8-3932-488E-85E2-799C219F780F}">
      <formula1>"月給,日給,時給"</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1C62-AEE2-4FF1-829D-ED9FA99E45D5}">
  <dimension ref="A1:N82"/>
  <sheetViews>
    <sheetView showGridLines="0" zoomScale="90" zoomScaleNormal="90" workbookViewId="0">
      <selection sqref="A1:XFD1048576"/>
    </sheetView>
  </sheetViews>
  <sheetFormatPr defaultColWidth="8.7265625" defaultRowHeight="15" x14ac:dyDescent="0.35"/>
  <cols>
    <col min="1" max="1" width="19.08984375" style="30" customWidth="1"/>
    <col min="2" max="2" width="4.7265625" style="30" customWidth="1"/>
    <col min="3" max="12" width="15" style="30" customWidth="1"/>
    <col min="13" max="13" width="12" style="30" hidden="1" customWidth="1"/>
    <col min="14" max="14" width="1.1796875" style="30" customWidth="1"/>
    <col min="15" max="15" width="12.453125" style="30" customWidth="1"/>
    <col min="16" max="16" width="9.26953125" style="30" customWidth="1"/>
    <col min="17" max="17" width="8.7265625" style="30" customWidth="1"/>
    <col min="18" max="16384" width="8.7265625" style="30"/>
  </cols>
  <sheetData>
    <row r="1" spans="1:14" ht="27" customHeight="1" x14ac:dyDescent="0.35">
      <c r="A1" s="29" t="s">
        <v>0</v>
      </c>
    </row>
    <row r="2" spans="1:14" ht="16" customHeight="1" x14ac:dyDescent="0.35">
      <c r="A2" s="135" t="s">
        <v>1</v>
      </c>
      <c r="B2" s="104"/>
      <c r="C2" s="104"/>
      <c r="D2" s="104"/>
      <c r="E2" s="104"/>
      <c r="F2" s="104"/>
      <c r="G2" s="104"/>
      <c r="H2" s="104"/>
      <c r="I2" s="104"/>
      <c r="J2" s="104"/>
      <c r="K2" s="104"/>
      <c r="L2" s="104"/>
    </row>
    <row r="3" spans="1:14" ht="5.5" customHeight="1" thickBot="1" x14ac:dyDescent="0.4"/>
    <row r="4" spans="1:14" ht="15.5" customHeight="1" thickBot="1" x14ac:dyDescent="0.4">
      <c r="A4" s="136" t="s">
        <v>2</v>
      </c>
      <c r="B4" s="137"/>
      <c r="C4" s="31" t="s">
        <v>71</v>
      </c>
      <c r="D4" s="31" t="s">
        <v>71</v>
      </c>
      <c r="E4" s="31" t="s">
        <v>71</v>
      </c>
      <c r="F4" s="31" t="s">
        <v>71</v>
      </c>
      <c r="G4" s="31" t="s">
        <v>71</v>
      </c>
      <c r="H4" s="31" t="s">
        <v>71</v>
      </c>
      <c r="I4" s="32" t="s">
        <v>71</v>
      </c>
    </row>
    <row r="5" spans="1:14" x14ac:dyDescent="0.35">
      <c r="A5" s="30" t="s">
        <v>3</v>
      </c>
    </row>
    <row r="6" spans="1:14" ht="7.5" customHeight="1" x14ac:dyDescent="0.35"/>
    <row r="7" spans="1:14" ht="20.149999999999999" customHeight="1" x14ac:dyDescent="0.35">
      <c r="A7" s="138" t="s">
        <v>4</v>
      </c>
      <c r="B7" s="65" t="s">
        <v>86</v>
      </c>
      <c r="C7" s="66"/>
      <c r="D7" s="66"/>
      <c r="E7" s="66"/>
      <c r="F7" s="66"/>
      <c r="G7" s="66"/>
      <c r="H7" s="66"/>
      <c r="I7" s="66"/>
      <c r="J7" s="33"/>
      <c r="K7" s="33"/>
      <c r="L7" s="34"/>
    </row>
    <row r="8" spans="1:14" ht="20.149999999999999" customHeight="1" x14ac:dyDescent="0.35">
      <c r="A8" s="139"/>
      <c r="B8" s="67" t="s">
        <v>72</v>
      </c>
      <c r="C8" s="68"/>
      <c r="D8" s="68"/>
      <c r="E8" s="68"/>
      <c r="F8" s="68"/>
      <c r="G8" s="68"/>
      <c r="H8" s="68"/>
      <c r="I8" s="68"/>
      <c r="J8" s="35"/>
      <c r="K8" s="35"/>
      <c r="L8" s="36"/>
    </row>
    <row r="9" spans="1:14" ht="20.149999999999999" customHeight="1" x14ac:dyDescent="0.35">
      <c r="A9" s="138" t="s">
        <v>5</v>
      </c>
      <c r="B9" s="37" t="s">
        <v>6</v>
      </c>
      <c r="C9" s="69"/>
      <c r="D9" s="70" t="s">
        <v>73</v>
      </c>
      <c r="E9" s="71"/>
      <c r="F9" s="71"/>
      <c r="G9" s="71"/>
      <c r="H9" s="71"/>
      <c r="I9" s="71"/>
      <c r="J9" s="38"/>
      <c r="K9" s="38"/>
      <c r="L9" s="39"/>
    </row>
    <row r="10" spans="1:14" ht="20.149999999999999" customHeight="1" x14ac:dyDescent="0.35">
      <c r="A10" s="140"/>
      <c r="B10" s="40" t="s">
        <v>7</v>
      </c>
      <c r="C10" s="72"/>
      <c r="D10" s="73" t="s">
        <v>85</v>
      </c>
      <c r="E10" s="74"/>
      <c r="F10" s="74"/>
      <c r="G10" s="74"/>
      <c r="H10" s="74"/>
      <c r="I10" s="74"/>
      <c r="J10" s="41"/>
      <c r="K10" s="41"/>
      <c r="L10" s="42"/>
    </row>
    <row r="11" spans="1:14" ht="20.149999999999999" customHeight="1" x14ac:dyDescent="0.35">
      <c r="A11" s="140"/>
      <c r="B11" s="43" t="s">
        <v>8</v>
      </c>
      <c r="C11" s="75"/>
      <c r="D11" s="76" t="s">
        <v>74</v>
      </c>
      <c r="E11" s="77"/>
      <c r="F11" s="77"/>
      <c r="G11" s="77"/>
      <c r="H11" s="77"/>
      <c r="I11" s="77"/>
      <c r="J11" s="44"/>
      <c r="K11" s="44"/>
      <c r="L11" s="45"/>
    </row>
    <row r="12" spans="1:14" ht="20.149999999999999" customHeight="1" x14ac:dyDescent="0.35">
      <c r="A12" s="140"/>
      <c r="B12" s="46" t="s">
        <v>6</v>
      </c>
      <c r="C12" s="78"/>
      <c r="D12" s="57" t="s">
        <v>89</v>
      </c>
      <c r="E12" s="106" t="s">
        <v>91</v>
      </c>
      <c r="F12" s="107"/>
      <c r="G12" s="108"/>
      <c r="H12" s="57" t="s">
        <v>90</v>
      </c>
      <c r="I12" s="63" t="s">
        <v>93</v>
      </c>
      <c r="J12" s="59"/>
      <c r="K12" s="59"/>
      <c r="L12" s="62"/>
    </row>
    <row r="13" spans="1:14" ht="20.149999999999999" customHeight="1" x14ac:dyDescent="0.35">
      <c r="A13" s="139"/>
      <c r="B13" s="40" t="s">
        <v>9</v>
      </c>
      <c r="C13" s="72"/>
      <c r="D13" s="58" t="s">
        <v>87</v>
      </c>
      <c r="E13" s="109" t="s">
        <v>92</v>
      </c>
      <c r="F13" s="110"/>
      <c r="G13" s="111"/>
      <c r="H13" s="58" t="s">
        <v>88</v>
      </c>
      <c r="I13" s="64" t="s">
        <v>94</v>
      </c>
      <c r="J13" s="60"/>
      <c r="K13" s="60"/>
      <c r="L13" s="61"/>
    </row>
    <row r="14" spans="1:14" ht="11.5" customHeight="1" x14ac:dyDescent="0.35"/>
    <row r="15" spans="1:14" ht="33" customHeight="1" x14ac:dyDescent="0.35">
      <c r="A15" s="123" t="s">
        <v>10</v>
      </c>
      <c r="B15" s="104"/>
      <c r="C15" s="104"/>
      <c r="D15" s="104"/>
      <c r="E15" s="104"/>
      <c r="F15" s="104"/>
      <c r="G15" s="104"/>
      <c r="H15" s="104"/>
      <c r="I15" s="104"/>
      <c r="J15" s="104"/>
      <c r="K15" s="104"/>
      <c r="L15" s="104"/>
      <c r="N15" s="47">
        <f>COUNTA(C24:L24)</f>
        <v>3</v>
      </c>
    </row>
    <row r="16" spans="1:14" ht="16" customHeight="1" x14ac:dyDescent="0.35">
      <c r="A16" s="141" t="s">
        <v>11</v>
      </c>
      <c r="B16" s="142"/>
      <c r="C16" s="143">
        <f>COUNTA(C24:L24)</f>
        <v>3</v>
      </c>
      <c r="D16" s="116"/>
      <c r="E16" s="116"/>
      <c r="F16" s="117"/>
      <c r="G16" s="141" t="s">
        <v>12</v>
      </c>
      <c r="H16" s="142"/>
      <c r="I16" s="144">
        <f>IFERROR(ROUNDDOWN((AVERAGE(C63:L63)-AVERAGE(C62:L62))/AVERAGE(C62:L62)*100,3)/100,"")</f>
        <v>5.2779999999999994E-2</v>
      </c>
      <c r="J16" s="116"/>
      <c r="K16" s="116"/>
      <c r="L16" s="117"/>
      <c r="N16" s="48">
        <f>IFERROR(AVERAGE(C64:L64),"")</f>
        <v>5.430666666666667E-2</v>
      </c>
    </row>
    <row r="17" spans="1:12" x14ac:dyDescent="0.35">
      <c r="A17" s="124" t="s">
        <v>13</v>
      </c>
      <c r="B17" s="117"/>
      <c r="C17" s="1" t="s">
        <v>14</v>
      </c>
      <c r="D17" s="125" t="s">
        <v>75</v>
      </c>
      <c r="E17" s="126"/>
      <c r="F17" s="2" t="s">
        <v>15</v>
      </c>
      <c r="G17" s="1" t="s">
        <v>16</v>
      </c>
      <c r="H17" s="127"/>
      <c r="I17" s="126"/>
      <c r="J17" s="2" t="s">
        <v>15</v>
      </c>
      <c r="K17" s="128"/>
      <c r="L17" s="129"/>
    </row>
    <row r="18" spans="1:12" x14ac:dyDescent="0.35">
      <c r="A18" s="134" t="s">
        <v>17</v>
      </c>
      <c r="B18" s="129"/>
      <c r="C18" s="3" t="s">
        <v>18</v>
      </c>
      <c r="D18" s="119" t="s">
        <v>76</v>
      </c>
      <c r="E18" s="120"/>
      <c r="F18" s="4" t="s">
        <v>15</v>
      </c>
      <c r="G18" s="3" t="s">
        <v>19</v>
      </c>
      <c r="H18" s="121"/>
      <c r="I18" s="120"/>
      <c r="J18" s="4" t="s">
        <v>15</v>
      </c>
      <c r="K18" s="130"/>
      <c r="L18" s="131"/>
    </row>
    <row r="19" spans="1:12" x14ac:dyDescent="0.35">
      <c r="A19" s="130"/>
      <c r="B19" s="131"/>
      <c r="C19" s="3" t="s">
        <v>20</v>
      </c>
      <c r="D19" s="119" t="s">
        <v>77</v>
      </c>
      <c r="E19" s="120"/>
      <c r="F19" s="4" t="s">
        <v>15</v>
      </c>
      <c r="G19" s="3" t="s">
        <v>21</v>
      </c>
      <c r="H19" s="121"/>
      <c r="I19" s="120"/>
      <c r="J19" s="4" t="s">
        <v>15</v>
      </c>
      <c r="K19" s="130"/>
      <c r="L19" s="131"/>
    </row>
    <row r="20" spans="1:12" x14ac:dyDescent="0.35">
      <c r="A20" s="130"/>
      <c r="B20" s="131"/>
      <c r="C20" s="3" t="s">
        <v>22</v>
      </c>
      <c r="D20" s="122"/>
      <c r="E20" s="120"/>
      <c r="F20" s="4" t="s">
        <v>15</v>
      </c>
      <c r="G20" s="3" t="s">
        <v>23</v>
      </c>
      <c r="H20" s="121"/>
      <c r="I20" s="120"/>
      <c r="J20" s="4" t="s">
        <v>15</v>
      </c>
      <c r="K20" s="130"/>
      <c r="L20" s="131"/>
    </row>
    <row r="21" spans="1:12" x14ac:dyDescent="0.35">
      <c r="A21" s="132"/>
      <c r="B21" s="133"/>
      <c r="C21" s="5" t="s">
        <v>24</v>
      </c>
      <c r="D21" s="112"/>
      <c r="E21" s="113"/>
      <c r="F21" s="6" t="s">
        <v>15</v>
      </c>
      <c r="G21" s="5" t="s">
        <v>25</v>
      </c>
      <c r="H21" s="114"/>
      <c r="I21" s="113"/>
      <c r="J21" s="6" t="s">
        <v>15</v>
      </c>
      <c r="K21" s="132"/>
      <c r="L21" s="133"/>
    </row>
    <row r="22" spans="1:12" x14ac:dyDescent="0.35">
      <c r="A22" s="7"/>
      <c r="B22" s="7"/>
      <c r="C22" s="7"/>
      <c r="D22" s="7"/>
      <c r="E22" s="7"/>
      <c r="F22" s="7"/>
      <c r="G22" s="7"/>
      <c r="H22" s="7"/>
      <c r="I22" s="7"/>
      <c r="J22" s="7"/>
      <c r="K22" s="7"/>
      <c r="L22" s="7"/>
    </row>
    <row r="23" spans="1:12" x14ac:dyDescent="0.35">
      <c r="A23" s="13" t="s">
        <v>26</v>
      </c>
      <c r="B23" s="8"/>
      <c r="C23" s="8">
        <v>1</v>
      </c>
      <c r="D23" s="8">
        <v>2</v>
      </c>
      <c r="E23" s="8">
        <v>3</v>
      </c>
      <c r="F23" s="8">
        <v>4</v>
      </c>
      <c r="G23" s="8">
        <v>5</v>
      </c>
      <c r="H23" s="8">
        <v>6</v>
      </c>
      <c r="I23" s="8">
        <v>7</v>
      </c>
      <c r="J23" s="8">
        <v>8</v>
      </c>
      <c r="K23" s="8">
        <v>9</v>
      </c>
      <c r="L23" s="8">
        <v>10</v>
      </c>
    </row>
    <row r="24" spans="1:12" x14ac:dyDescent="0.35">
      <c r="A24" s="9" t="s">
        <v>27</v>
      </c>
      <c r="B24" s="10" t="s">
        <v>28</v>
      </c>
      <c r="C24" s="16" t="s">
        <v>78</v>
      </c>
      <c r="D24" s="16" t="s">
        <v>79</v>
      </c>
      <c r="E24" s="16" t="s">
        <v>80</v>
      </c>
      <c r="F24" s="14"/>
      <c r="G24" s="14"/>
      <c r="H24" s="14"/>
      <c r="I24" s="14"/>
      <c r="J24" s="14"/>
      <c r="K24" s="14"/>
      <c r="L24" s="14"/>
    </row>
    <row r="25" spans="1:12" x14ac:dyDescent="0.35">
      <c r="A25" s="9" t="s">
        <v>29</v>
      </c>
      <c r="B25" s="10" t="s">
        <v>28</v>
      </c>
      <c r="C25" s="16" t="s">
        <v>81</v>
      </c>
      <c r="D25" s="16" t="s">
        <v>81</v>
      </c>
      <c r="E25" s="16" t="s">
        <v>82</v>
      </c>
      <c r="F25" s="14"/>
      <c r="G25" s="14"/>
      <c r="H25" s="14"/>
      <c r="I25" s="14"/>
      <c r="J25" s="14"/>
      <c r="K25" s="14"/>
      <c r="L25" s="14"/>
    </row>
    <row r="26" spans="1:12" x14ac:dyDescent="0.35">
      <c r="A26" s="9" t="s">
        <v>30</v>
      </c>
      <c r="B26" s="10" t="s">
        <v>28</v>
      </c>
      <c r="C26" s="16" t="s">
        <v>83</v>
      </c>
      <c r="D26" s="16" t="s">
        <v>83</v>
      </c>
      <c r="E26" s="16" t="s">
        <v>84</v>
      </c>
      <c r="F26" s="14"/>
      <c r="G26" s="14"/>
      <c r="H26" s="14"/>
      <c r="I26" s="14"/>
      <c r="J26" s="14"/>
      <c r="K26" s="14"/>
      <c r="L26" s="14"/>
    </row>
    <row r="27" spans="1:12" x14ac:dyDescent="0.35">
      <c r="A27" s="9" t="s">
        <v>31</v>
      </c>
      <c r="B27" s="10" t="s">
        <v>32</v>
      </c>
      <c r="C27" s="11">
        <f t="shared" ref="C27:L27" si="0">IF(C26="","",IF(C26="月給",160,"-"))</f>
        <v>160</v>
      </c>
      <c r="D27" s="11">
        <f t="shared" si="0"/>
        <v>160</v>
      </c>
      <c r="E27" s="11" t="str">
        <f t="shared" si="0"/>
        <v>-</v>
      </c>
      <c r="F27" s="11" t="str">
        <f t="shared" si="0"/>
        <v/>
      </c>
      <c r="G27" s="11" t="str">
        <f t="shared" si="0"/>
        <v/>
      </c>
      <c r="H27" s="11" t="str">
        <f t="shared" si="0"/>
        <v/>
      </c>
      <c r="I27" s="11" t="str">
        <f t="shared" si="0"/>
        <v/>
      </c>
      <c r="J27" s="11" t="str">
        <f t="shared" si="0"/>
        <v/>
      </c>
      <c r="K27" s="11" t="str">
        <f t="shared" si="0"/>
        <v/>
      </c>
      <c r="L27" s="11" t="str">
        <f t="shared" si="0"/>
        <v/>
      </c>
    </row>
    <row r="28" spans="1:12" x14ac:dyDescent="0.35">
      <c r="A28" s="9" t="s">
        <v>33</v>
      </c>
      <c r="B28" s="10" t="s">
        <v>32</v>
      </c>
      <c r="C28" s="11">
        <f t="shared" ref="C28:L28" si="1">IF(C26="","",IF(OR(C26="月給",C26="日給"),8,IF(C26="時給",1,"")))</f>
        <v>8</v>
      </c>
      <c r="D28" s="11">
        <f t="shared" si="1"/>
        <v>8</v>
      </c>
      <c r="E28" s="11">
        <f t="shared" si="1"/>
        <v>8</v>
      </c>
      <c r="F28" s="11" t="str">
        <f t="shared" si="1"/>
        <v/>
      </c>
      <c r="G28" s="11" t="str">
        <f t="shared" si="1"/>
        <v/>
      </c>
      <c r="H28" s="11" t="str">
        <f t="shared" si="1"/>
        <v/>
      </c>
      <c r="I28" s="11" t="str">
        <f t="shared" si="1"/>
        <v/>
      </c>
      <c r="J28" s="11" t="str">
        <f t="shared" si="1"/>
        <v/>
      </c>
      <c r="K28" s="11" t="str">
        <f t="shared" si="1"/>
        <v/>
      </c>
      <c r="L28" s="11" t="str">
        <f t="shared" si="1"/>
        <v/>
      </c>
    </row>
    <row r="29" spans="1:12" ht="16" customHeight="1" x14ac:dyDescent="0.35">
      <c r="A29" s="103" t="s">
        <v>34</v>
      </c>
      <c r="B29" s="104"/>
      <c r="C29" s="104"/>
      <c r="D29" s="104"/>
      <c r="E29" s="104"/>
      <c r="F29" s="104"/>
      <c r="G29" s="104"/>
      <c r="H29" s="104"/>
      <c r="I29" s="104"/>
      <c r="J29" s="104"/>
      <c r="K29" s="104"/>
      <c r="L29" s="105"/>
    </row>
    <row r="30" spans="1:12" x14ac:dyDescent="0.35">
      <c r="A30" s="9" t="s">
        <v>35</v>
      </c>
      <c r="B30" s="10"/>
      <c r="C30" s="115">
        <v>45992</v>
      </c>
      <c r="D30" s="116"/>
      <c r="E30" s="116"/>
      <c r="F30" s="116"/>
      <c r="G30" s="116"/>
      <c r="H30" s="116"/>
      <c r="I30" s="116"/>
      <c r="J30" s="116"/>
      <c r="K30" s="116"/>
      <c r="L30" s="117"/>
    </row>
    <row r="31" spans="1:12" x14ac:dyDescent="0.35">
      <c r="A31" s="9" t="s">
        <v>36</v>
      </c>
      <c r="B31" s="10" t="s">
        <v>28</v>
      </c>
      <c r="C31" s="49">
        <v>46371</v>
      </c>
      <c r="D31" s="49">
        <v>46371</v>
      </c>
      <c r="E31" s="49">
        <v>46371</v>
      </c>
      <c r="F31" s="14"/>
      <c r="G31" s="14"/>
      <c r="H31" s="14"/>
      <c r="I31" s="14"/>
      <c r="J31" s="14"/>
      <c r="K31" s="14"/>
      <c r="L31" s="14"/>
    </row>
    <row r="32" spans="1:12" ht="22" customHeight="1" x14ac:dyDescent="0.35">
      <c r="A32" s="12" t="s">
        <v>37</v>
      </c>
      <c r="B32" s="10" t="s">
        <v>28</v>
      </c>
      <c r="C32" s="50">
        <v>200000</v>
      </c>
      <c r="D32" s="50">
        <v>180000</v>
      </c>
      <c r="E32" s="50">
        <v>7000</v>
      </c>
      <c r="F32" s="51"/>
      <c r="G32" s="51"/>
      <c r="H32" s="51"/>
      <c r="I32" s="51"/>
      <c r="J32" s="51"/>
      <c r="K32" s="51"/>
      <c r="L32" s="51"/>
    </row>
    <row r="33" spans="1:12" x14ac:dyDescent="0.35">
      <c r="A33" s="9" t="str">
        <f>IF($D$17="","手当1",IF(RIGHT($D$17,2)="手当",$D$17,$D$17&amp;"手当"))</f>
        <v>役職手当</v>
      </c>
      <c r="B33" s="10" t="s">
        <v>28</v>
      </c>
      <c r="C33" s="50">
        <v>30000</v>
      </c>
      <c r="D33" s="50">
        <v>0</v>
      </c>
      <c r="E33" s="50">
        <v>0</v>
      </c>
      <c r="F33" s="51"/>
      <c r="G33" s="51"/>
      <c r="H33" s="51"/>
      <c r="I33" s="51"/>
      <c r="J33" s="51"/>
      <c r="K33" s="51"/>
      <c r="L33" s="51"/>
    </row>
    <row r="34" spans="1:12" x14ac:dyDescent="0.35">
      <c r="A34" s="9" t="str">
        <f>IF($D$18="","手当2",IF(RIGHT($D$18,2)="手当",$D$18,$D$18&amp;"手当"))</f>
        <v>技術手当</v>
      </c>
      <c r="B34" s="10" t="s">
        <v>28</v>
      </c>
      <c r="C34" s="50">
        <v>5000</v>
      </c>
      <c r="D34" s="50">
        <v>8000</v>
      </c>
      <c r="E34" s="50">
        <v>0</v>
      </c>
      <c r="F34" s="51"/>
      <c r="G34" s="51"/>
      <c r="H34" s="51"/>
      <c r="I34" s="51"/>
      <c r="J34" s="51"/>
      <c r="K34" s="51"/>
      <c r="L34" s="51"/>
    </row>
    <row r="35" spans="1:12" x14ac:dyDescent="0.35">
      <c r="A35" s="9" t="str">
        <f>IF($D$19="","手当3",IF(RIGHT($D$19,2)="手当",$D$19,$D$19&amp;"手当"))</f>
        <v>資格手当</v>
      </c>
      <c r="B35" s="10" t="s">
        <v>28</v>
      </c>
      <c r="C35" s="50">
        <v>0</v>
      </c>
      <c r="D35" s="50">
        <v>5000</v>
      </c>
      <c r="E35" s="50">
        <v>0</v>
      </c>
      <c r="F35" s="51"/>
      <c r="G35" s="51"/>
      <c r="H35" s="51"/>
      <c r="I35" s="51"/>
      <c r="J35" s="51"/>
      <c r="K35" s="51"/>
      <c r="L35" s="51"/>
    </row>
    <row r="36" spans="1:12" x14ac:dyDescent="0.35">
      <c r="A36" s="9" t="str">
        <f>IF($D$20="","手当4",IF(RIGHT($D$20,2)="手当",$D$20,$D$20&amp;"手当"))</f>
        <v>手当4</v>
      </c>
      <c r="B36" s="10" t="s">
        <v>28</v>
      </c>
      <c r="C36" s="51"/>
      <c r="D36" s="51"/>
      <c r="E36" s="51"/>
      <c r="F36" s="51"/>
      <c r="G36" s="51"/>
      <c r="H36" s="51"/>
      <c r="I36" s="51"/>
      <c r="J36" s="51"/>
      <c r="K36" s="51"/>
      <c r="L36" s="51"/>
    </row>
    <row r="37" spans="1:12" x14ac:dyDescent="0.35">
      <c r="A37" s="9" t="str">
        <f>IF($D$21="","手当5",IF(RIGHT($D$21,2)="手当",$D$21,$D$21&amp;"手当"))</f>
        <v>手当5</v>
      </c>
      <c r="B37" s="10" t="s">
        <v>28</v>
      </c>
      <c r="C37" s="51"/>
      <c r="D37" s="51"/>
      <c r="E37" s="51"/>
      <c r="F37" s="51"/>
      <c r="G37" s="51"/>
      <c r="H37" s="51"/>
      <c r="I37" s="51"/>
      <c r="J37" s="51"/>
      <c r="K37" s="51"/>
      <c r="L37" s="51"/>
    </row>
    <row r="38" spans="1:12" x14ac:dyDescent="0.35">
      <c r="A38" s="9" t="str">
        <f>IF($H$17="","手当6",IF(RIGHT($H$17,2)="手当",$H$17,$H$17&amp;"手当"))</f>
        <v>手当6</v>
      </c>
      <c r="B38" s="10" t="s">
        <v>28</v>
      </c>
      <c r="C38" s="51"/>
      <c r="D38" s="51"/>
      <c r="E38" s="51"/>
      <c r="F38" s="51"/>
      <c r="G38" s="51"/>
      <c r="H38" s="51"/>
      <c r="I38" s="51"/>
      <c r="J38" s="51"/>
      <c r="K38" s="51"/>
      <c r="L38" s="51"/>
    </row>
    <row r="39" spans="1:12" x14ac:dyDescent="0.35">
      <c r="A39" s="9" t="str">
        <f>IF($H$18="","手当7",IF(RIGHT($H$18,2)="手当",$H$18,$H$18&amp;"手当"))</f>
        <v>手当7</v>
      </c>
      <c r="B39" s="10" t="s">
        <v>28</v>
      </c>
      <c r="C39" s="51"/>
      <c r="D39" s="51"/>
      <c r="E39" s="51"/>
      <c r="F39" s="51"/>
      <c r="G39" s="51"/>
      <c r="H39" s="51"/>
      <c r="I39" s="51"/>
      <c r="J39" s="51"/>
      <c r="K39" s="51"/>
      <c r="L39" s="51"/>
    </row>
    <row r="40" spans="1:12" x14ac:dyDescent="0.35">
      <c r="A40" s="9" t="str">
        <f>IF($H$19="","手当8",IF(RIGHT($H$19,2)="手当",$H$19,$H$19&amp;"手当"))</f>
        <v>手当8</v>
      </c>
      <c r="B40" s="10" t="s">
        <v>28</v>
      </c>
      <c r="C40" s="51"/>
      <c r="D40" s="51"/>
      <c r="E40" s="51"/>
      <c r="F40" s="51"/>
      <c r="G40" s="51"/>
      <c r="H40" s="51"/>
      <c r="I40" s="51"/>
      <c r="J40" s="51"/>
      <c r="K40" s="51"/>
      <c r="L40" s="51"/>
    </row>
    <row r="41" spans="1:12" x14ac:dyDescent="0.35">
      <c r="A41" s="9" t="str">
        <f>IF($H$20="","手当9",IF(RIGHT($H$20,2)="手当",$H$20,$H$20&amp;"手当"))</f>
        <v>手当9</v>
      </c>
      <c r="B41" s="10" t="s">
        <v>28</v>
      </c>
      <c r="C41" s="51"/>
      <c r="D41" s="51"/>
      <c r="E41" s="51"/>
      <c r="F41" s="51"/>
      <c r="G41" s="51"/>
      <c r="H41" s="51"/>
      <c r="I41" s="51"/>
      <c r="J41" s="51"/>
      <c r="K41" s="51"/>
      <c r="L41" s="51"/>
    </row>
    <row r="42" spans="1:12" x14ac:dyDescent="0.35">
      <c r="A42" s="9" t="str">
        <f>IF($H$21="","手当10",IF(RIGHT($H$21,2)="手当",$H$21,$H$21&amp;"手当"))</f>
        <v>手当10</v>
      </c>
      <c r="B42" s="10" t="s">
        <v>28</v>
      </c>
      <c r="C42" s="51"/>
      <c r="D42" s="51"/>
      <c r="E42" s="51"/>
      <c r="F42" s="51"/>
      <c r="G42" s="51"/>
      <c r="H42" s="51"/>
      <c r="I42" s="51"/>
      <c r="J42" s="51"/>
      <c r="K42" s="51"/>
      <c r="L42" s="51"/>
    </row>
    <row r="43" spans="1:12" x14ac:dyDescent="0.35">
      <c r="A43" s="9" t="s">
        <v>38</v>
      </c>
      <c r="B43" s="10" t="s">
        <v>28</v>
      </c>
      <c r="C43" s="51"/>
      <c r="D43" s="51"/>
      <c r="E43" s="51"/>
      <c r="F43" s="51"/>
      <c r="G43" s="51"/>
      <c r="H43" s="51"/>
      <c r="I43" s="51"/>
      <c r="J43" s="51"/>
      <c r="K43" s="51"/>
      <c r="L43" s="51"/>
    </row>
    <row r="44" spans="1:12" x14ac:dyDescent="0.35">
      <c r="A44" s="9" t="s">
        <v>39</v>
      </c>
      <c r="B44" s="10" t="s">
        <v>32</v>
      </c>
      <c r="C44" s="52">
        <f>IF(OR(C26="",C32=""),"",IFERROR(IF(C26="月給",SUM(C32:C42)-IF(C43="",0,C43),IF(C26="日給",C32*20+SUM(C33:C42),IF(C26="時給",C32*160+SUM(C33:C42),""))),""))</f>
        <v>235000</v>
      </c>
      <c r="D44" s="52">
        <f t="shared" ref="D44:E44" si="2">IF(OR(D26="",D32=""),"",IFERROR(IF(D26="月給",SUM(D32:D42)-IF(D43="",0,D43),IF(D26="日給",D32*20+SUM(D33:D42),IF(D26="時給",D32*160+SUM(D33:D42),""))),""))</f>
        <v>193000</v>
      </c>
      <c r="E44" s="52">
        <f t="shared" si="2"/>
        <v>140000</v>
      </c>
      <c r="F44" s="15" t="str">
        <f t="shared" ref="F44:L44" si="3">IF(COUNTA(F32:F42)=0,"",SUM(F32:F42)-F43)</f>
        <v/>
      </c>
      <c r="G44" s="15" t="str">
        <f t="shared" si="3"/>
        <v/>
      </c>
      <c r="H44" s="15" t="str">
        <f t="shared" si="3"/>
        <v/>
      </c>
      <c r="I44" s="15" t="str">
        <f t="shared" si="3"/>
        <v/>
      </c>
      <c r="J44" s="15" t="str">
        <f t="shared" si="3"/>
        <v/>
      </c>
      <c r="K44" s="15" t="str">
        <f t="shared" si="3"/>
        <v/>
      </c>
      <c r="L44" s="15" t="str">
        <f t="shared" si="3"/>
        <v/>
      </c>
    </row>
    <row r="45" spans="1:12" ht="16" customHeight="1" x14ac:dyDescent="0.35">
      <c r="A45" s="103" t="s">
        <v>40</v>
      </c>
      <c r="B45" s="104"/>
      <c r="C45" s="104"/>
      <c r="D45" s="104"/>
      <c r="E45" s="104"/>
      <c r="F45" s="104"/>
      <c r="G45" s="104"/>
      <c r="H45" s="104"/>
      <c r="I45" s="104"/>
      <c r="J45" s="104"/>
      <c r="K45" s="104"/>
      <c r="L45" s="105"/>
    </row>
    <row r="46" spans="1:12" x14ac:dyDescent="0.35">
      <c r="A46" s="9" t="s">
        <v>41</v>
      </c>
      <c r="B46" s="10" t="s">
        <v>28</v>
      </c>
      <c r="C46" s="118">
        <v>46296</v>
      </c>
      <c r="D46" s="116"/>
      <c r="E46" s="116"/>
      <c r="F46" s="116"/>
      <c r="G46" s="116"/>
      <c r="H46" s="116"/>
      <c r="I46" s="116"/>
      <c r="J46" s="116"/>
      <c r="K46" s="116"/>
      <c r="L46" s="117"/>
    </row>
    <row r="47" spans="1:12" x14ac:dyDescent="0.35">
      <c r="A47" s="9" t="s">
        <v>36</v>
      </c>
      <c r="B47" s="10" t="s">
        <v>28</v>
      </c>
      <c r="C47" s="49">
        <v>46310</v>
      </c>
      <c r="D47" s="49">
        <v>46310</v>
      </c>
      <c r="E47" s="49">
        <v>46310</v>
      </c>
      <c r="F47" s="14"/>
      <c r="G47" s="14"/>
      <c r="H47" s="14"/>
      <c r="I47" s="14"/>
      <c r="J47" s="14"/>
      <c r="K47" s="14"/>
      <c r="L47" s="14"/>
    </row>
    <row r="48" spans="1:12" ht="22" customHeight="1" x14ac:dyDescent="0.35">
      <c r="A48" s="12" t="s">
        <v>37</v>
      </c>
      <c r="B48" s="10" t="s">
        <v>28</v>
      </c>
      <c r="C48" s="50">
        <v>210000</v>
      </c>
      <c r="D48" s="50">
        <v>185000</v>
      </c>
      <c r="E48" s="50">
        <v>7500</v>
      </c>
      <c r="F48" s="51"/>
      <c r="G48" s="51"/>
      <c r="H48" s="51"/>
      <c r="I48" s="51"/>
      <c r="J48" s="51"/>
      <c r="K48" s="51"/>
      <c r="L48" s="51"/>
    </row>
    <row r="49" spans="1:12" x14ac:dyDescent="0.35">
      <c r="A49" s="9" t="str">
        <f>IF($D$17="","手当1",IF(RIGHT($D$17,2)="手当",$D$17,$D$17&amp;"手当"))</f>
        <v>役職手当</v>
      </c>
      <c r="B49" s="10" t="s">
        <v>28</v>
      </c>
      <c r="C49" s="50">
        <v>30000</v>
      </c>
      <c r="D49" s="50">
        <v>0</v>
      </c>
      <c r="E49" s="50">
        <v>0</v>
      </c>
      <c r="F49" s="51"/>
      <c r="G49" s="51"/>
      <c r="H49" s="51"/>
      <c r="I49" s="51"/>
      <c r="J49" s="51"/>
      <c r="K49" s="51"/>
      <c r="L49" s="51"/>
    </row>
    <row r="50" spans="1:12" x14ac:dyDescent="0.35">
      <c r="A50" s="9" t="str">
        <f>IF($D$18="","手当2",IF(RIGHT($D$18,2)="手当",$D$18,$D$18&amp;"手当"))</f>
        <v>技術手当</v>
      </c>
      <c r="B50" s="10" t="s">
        <v>28</v>
      </c>
      <c r="C50" s="50">
        <v>8000</v>
      </c>
      <c r="D50" s="50">
        <v>10000</v>
      </c>
      <c r="E50" s="50">
        <v>0</v>
      </c>
      <c r="F50" s="51"/>
      <c r="G50" s="51"/>
      <c r="H50" s="51"/>
      <c r="I50" s="51"/>
      <c r="J50" s="51"/>
      <c r="K50" s="51"/>
      <c r="L50" s="51"/>
    </row>
    <row r="51" spans="1:12" x14ac:dyDescent="0.35">
      <c r="A51" s="9" t="str">
        <f>IF($D$19="","手当3",IF(RIGHT($D$19,2)="手当",$D$19,$D$19&amp;"手当"))</f>
        <v>資格手当</v>
      </c>
      <c r="B51" s="10" t="s">
        <v>28</v>
      </c>
      <c r="C51" s="50">
        <v>0</v>
      </c>
      <c r="D51" s="50">
        <v>5000</v>
      </c>
      <c r="E51" s="50">
        <v>0</v>
      </c>
      <c r="F51" s="51"/>
      <c r="G51" s="51"/>
      <c r="H51" s="51"/>
      <c r="I51" s="51"/>
      <c r="J51" s="51"/>
      <c r="K51" s="51"/>
      <c r="L51" s="51"/>
    </row>
    <row r="52" spans="1:12" x14ac:dyDescent="0.35">
      <c r="A52" s="9" t="str">
        <f>IF($D$20="","手当4",IF(RIGHT($D$20,2)="手当",$D$20,$D$20&amp;"手当"))</f>
        <v>手当4</v>
      </c>
      <c r="B52" s="10" t="s">
        <v>28</v>
      </c>
      <c r="C52" s="51"/>
      <c r="D52" s="51"/>
      <c r="E52" s="51"/>
      <c r="F52" s="51"/>
      <c r="G52" s="51"/>
      <c r="H52" s="51"/>
      <c r="I52" s="51"/>
      <c r="J52" s="51"/>
      <c r="K52" s="51"/>
      <c r="L52" s="51"/>
    </row>
    <row r="53" spans="1:12" x14ac:dyDescent="0.35">
      <c r="A53" s="9" t="str">
        <f>IF($D$21="","手当5",IF(RIGHT($D$21,2)="手当",$D$21,$D$21&amp;"手当"))</f>
        <v>手当5</v>
      </c>
      <c r="B53" s="10" t="s">
        <v>28</v>
      </c>
      <c r="C53" s="51"/>
      <c r="D53" s="51"/>
      <c r="E53" s="51"/>
      <c r="F53" s="51"/>
      <c r="G53" s="51"/>
      <c r="H53" s="51"/>
      <c r="I53" s="51"/>
      <c r="J53" s="51"/>
      <c r="K53" s="51"/>
      <c r="L53" s="51"/>
    </row>
    <row r="54" spans="1:12" x14ac:dyDescent="0.35">
      <c r="A54" s="9" t="str">
        <f>IF($H$17="","手当6",IF(RIGHT($H$17,2)="手当",$H$17,$H$17&amp;"手当"))</f>
        <v>手当6</v>
      </c>
      <c r="B54" s="10" t="s">
        <v>28</v>
      </c>
      <c r="C54" s="51"/>
      <c r="D54" s="51"/>
      <c r="E54" s="51"/>
      <c r="F54" s="51"/>
      <c r="G54" s="51"/>
      <c r="H54" s="51"/>
      <c r="I54" s="51"/>
      <c r="J54" s="51"/>
      <c r="K54" s="51"/>
      <c r="L54" s="51"/>
    </row>
    <row r="55" spans="1:12" x14ac:dyDescent="0.35">
      <c r="A55" s="9" t="str">
        <f>IF($H$18="","手当7",IF(RIGHT($H$18,2)="手当",$H$18,$H$18&amp;"手当"))</f>
        <v>手当7</v>
      </c>
      <c r="B55" s="10" t="s">
        <v>28</v>
      </c>
      <c r="C55" s="51"/>
      <c r="D55" s="51"/>
      <c r="E55" s="51"/>
      <c r="F55" s="51"/>
      <c r="G55" s="51"/>
      <c r="H55" s="51"/>
      <c r="I55" s="51"/>
      <c r="J55" s="51"/>
      <c r="K55" s="51"/>
      <c r="L55" s="51"/>
    </row>
    <row r="56" spans="1:12" x14ac:dyDescent="0.35">
      <c r="A56" s="9" t="str">
        <f>IF($H$19="","手当8",IF(RIGHT($H$19,2)="手当",$H$19,$H$19&amp;"手当"))</f>
        <v>手当8</v>
      </c>
      <c r="B56" s="10" t="s">
        <v>28</v>
      </c>
      <c r="C56" s="51"/>
      <c r="D56" s="51"/>
      <c r="E56" s="51"/>
      <c r="F56" s="51"/>
      <c r="G56" s="51"/>
      <c r="H56" s="51"/>
      <c r="I56" s="51"/>
      <c r="J56" s="51"/>
      <c r="K56" s="51"/>
      <c r="L56" s="51"/>
    </row>
    <row r="57" spans="1:12" x14ac:dyDescent="0.35">
      <c r="A57" s="9" t="str">
        <f>IF($H$20="","手当9",IF(RIGHT($H$20,2)="手当",$H$20,$H$20&amp;"手当"))</f>
        <v>手当9</v>
      </c>
      <c r="B57" s="10" t="s">
        <v>28</v>
      </c>
      <c r="C57" s="51"/>
      <c r="D57" s="51"/>
      <c r="E57" s="51"/>
      <c r="F57" s="51"/>
      <c r="G57" s="51"/>
      <c r="H57" s="51"/>
      <c r="I57" s="51"/>
      <c r="J57" s="51"/>
      <c r="K57" s="51"/>
      <c r="L57" s="51"/>
    </row>
    <row r="58" spans="1:12" x14ac:dyDescent="0.35">
      <c r="A58" s="9" t="str">
        <f>IF($H$21="","手当10",IF(RIGHT($H$21,2)="手当",$H$21,$H$21&amp;"手当"))</f>
        <v>手当10</v>
      </c>
      <c r="B58" s="10" t="s">
        <v>28</v>
      </c>
      <c r="C58" s="51"/>
      <c r="D58" s="51"/>
      <c r="E58" s="51"/>
      <c r="F58" s="51"/>
      <c r="G58" s="51"/>
      <c r="H58" s="51"/>
      <c r="I58" s="51"/>
      <c r="J58" s="51"/>
      <c r="K58" s="51"/>
      <c r="L58" s="51"/>
    </row>
    <row r="59" spans="1:12" x14ac:dyDescent="0.35">
      <c r="A59" s="9" t="s">
        <v>38</v>
      </c>
      <c r="B59" s="10" t="s">
        <v>28</v>
      </c>
      <c r="C59" s="51"/>
      <c r="D59" s="51"/>
      <c r="E59" s="51"/>
      <c r="F59" s="51"/>
      <c r="G59" s="51"/>
      <c r="H59" s="51"/>
      <c r="I59" s="51"/>
      <c r="J59" s="51"/>
      <c r="K59" s="51"/>
      <c r="L59" s="51"/>
    </row>
    <row r="60" spans="1:12" x14ac:dyDescent="0.35">
      <c r="A60" s="9" t="s">
        <v>39</v>
      </c>
      <c r="B60" s="10" t="s">
        <v>32</v>
      </c>
      <c r="C60" s="52">
        <f t="shared" ref="C60:E60" si="4">IF(OR(C26="",C48=""),"",IFERROR(IF(C26="月給",SUM(C48:C58)-IF(C59="",0,C59),IF(C26="日給",C48*20+SUM(C49:C58),IF(C26="時給",C48*160+SUM(C49:C58),""))),""))</f>
        <v>248000</v>
      </c>
      <c r="D60" s="52">
        <f t="shared" si="4"/>
        <v>200000</v>
      </c>
      <c r="E60" s="52">
        <f t="shared" si="4"/>
        <v>150000</v>
      </c>
      <c r="F60" s="15" t="str">
        <f t="shared" ref="F60:L60" si="5">IF(COUNTA(F48:F58)=0,"",SUM(F48:F58)-F59)</f>
        <v/>
      </c>
      <c r="G60" s="15" t="str">
        <f t="shared" si="5"/>
        <v/>
      </c>
      <c r="H60" s="15" t="str">
        <f t="shared" si="5"/>
        <v/>
      </c>
      <c r="I60" s="15" t="str">
        <f t="shared" si="5"/>
        <v/>
      </c>
      <c r="J60" s="15" t="str">
        <f t="shared" si="5"/>
        <v/>
      </c>
      <c r="K60" s="15" t="str">
        <f t="shared" si="5"/>
        <v/>
      </c>
      <c r="L60" s="15" t="str">
        <f t="shared" si="5"/>
        <v/>
      </c>
    </row>
    <row r="61" spans="1:12" ht="16" customHeight="1" x14ac:dyDescent="0.35">
      <c r="A61" s="103" t="s">
        <v>42</v>
      </c>
      <c r="B61" s="104"/>
      <c r="C61" s="104"/>
      <c r="D61" s="104"/>
      <c r="E61" s="104"/>
      <c r="F61" s="104"/>
      <c r="G61" s="104"/>
      <c r="H61" s="104"/>
      <c r="I61" s="104"/>
      <c r="J61" s="104"/>
      <c r="K61" s="104"/>
      <c r="L61" s="105"/>
    </row>
    <row r="62" spans="1:12" x14ac:dyDescent="0.35">
      <c r="A62" s="9" t="s">
        <v>43</v>
      </c>
      <c r="B62" s="10" t="s">
        <v>32</v>
      </c>
      <c r="C62" s="53">
        <f>IF(OR(C26="",C32=""),"",IFERROR(ROUND(IF(C26="月給",(SUM(C32:C42)-IF(C43="",0,C43))/160,IF(C26="日給",(C32*20+SUM(C33:C42))/160,IF(C26="時給",(C32*160+SUM(C33:C42))/160,""))),1),""))</f>
        <v>1468.8</v>
      </c>
      <c r="D62" s="53">
        <f t="shared" ref="D62:L62" si="6">IF(OR(D26="",D32=""),"",IFERROR(ROUND(IF(D26="月給",(SUM(D32:D42)-IF(D43="",0,D43))/160,IF(D26="日給",(D32*20+SUM(D33:D42))/160,IF(D26="時給",(D32*160+SUM(D33:D42))/160,""))),1),""))</f>
        <v>1206.3</v>
      </c>
      <c r="E62" s="53">
        <f t="shared" si="6"/>
        <v>875</v>
      </c>
      <c r="F62" s="53" t="str">
        <f t="shared" si="6"/>
        <v/>
      </c>
      <c r="G62" s="53" t="str">
        <f t="shared" si="6"/>
        <v/>
      </c>
      <c r="H62" s="53" t="str">
        <f t="shared" si="6"/>
        <v/>
      </c>
      <c r="I62" s="53" t="str">
        <f t="shared" si="6"/>
        <v/>
      </c>
      <c r="J62" s="53" t="str">
        <f t="shared" si="6"/>
        <v/>
      </c>
      <c r="K62" s="53" t="str">
        <f t="shared" si="6"/>
        <v/>
      </c>
      <c r="L62" s="53" t="str">
        <f t="shared" si="6"/>
        <v/>
      </c>
    </row>
    <row r="63" spans="1:12" x14ac:dyDescent="0.35">
      <c r="A63" s="9" t="s">
        <v>44</v>
      </c>
      <c r="B63" s="10" t="s">
        <v>32</v>
      </c>
      <c r="C63" s="53">
        <f>IF(OR(C26="",C48=""),"",IFERROR(ROUND(IF(C26="月給",(SUM(C48:C58)-IF(C59="",0,C59))/160,IF(C26="日給",(C48*20+SUM(C49:C58))/160,IF(C26="時給",(C48*160+SUM(C49:C58))/160,""))),1),""))</f>
        <v>1550</v>
      </c>
      <c r="D63" s="53">
        <f t="shared" ref="D63:L63" si="7">IF(OR(D26="",D48=""),"",IFERROR(ROUND(IF(D26="月給",(SUM(D48:D58)-IF(D59="",0,D59))/160,IF(D26="日給",(D48*20+SUM(D49:D58))/160,IF(D26="時給",(D48*160+SUM(D49:D58))/160,""))),1),""))</f>
        <v>1250</v>
      </c>
      <c r="E63" s="53">
        <f t="shared" si="7"/>
        <v>937.5</v>
      </c>
      <c r="F63" s="53" t="str">
        <f t="shared" si="7"/>
        <v/>
      </c>
      <c r="G63" s="53" t="str">
        <f t="shared" si="7"/>
        <v/>
      </c>
      <c r="H63" s="53" t="str">
        <f t="shared" si="7"/>
        <v/>
      </c>
      <c r="I63" s="53" t="str">
        <f t="shared" si="7"/>
        <v/>
      </c>
      <c r="J63" s="53" t="str">
        <f t="shared" si="7"/>
        <v/>
      </c>
      <c r="K63" s="53" t="str">
        <f t="shared" si="7"/>
        <v/>
      </c>
      <c r="L63" s="53" t="str">
        <f t="shared" si="7"/>
        <v/>
      </c>
    </row>
    <row r="64" spans="1:12" x14ac:dyDescent="0.35">
      <c r="A64" s="9" t="s">
        <v>45</v>
      </c>
      <c r="B64" s="10" t="s">
        <v>32</v>
      </c>
      <c r="C64" s="54">
        <f t="shared" ref="C64:L64" si="8">IFERROR(IF(OR(C62="",C63=""),"",ROUNDDOWN((C63-C62)/C62*100,3)/100),"")</f>
        <v>5.5279999999999996E-2</v>
      </c>
      <c r="D64" s="54">
        <f t="shared" si="8"/>
        <v>3.6220000000000002E-2</v>
      </c>
      <c r="E64" s="54">
        <f t="shared" si="8"/>
        <v>7.1419999999999997E-2</v>
      </c>
      <c r="F64" s="54" t="str">
        <f t="shared" si="8"/>
        <v/>
      </c>
      <c r="G64" s="54" t="str">
        <f t="shared" si="8"/>
        <v/>
      </c>
      <c r="H64" s="54" t="str">
        <f t="shared" si="8"/>
        <v/>
      </c>
      <c r="I64" s="54" t="str">
        <f t="shared" si="8"/>
        <v/>
      </c>
      <c r="J64" s="54" t="str">
        <f t="shared" si="8"/>
        <v/>
      </c>
      <c r="K64" s="54" t="str">
        <f t="shared" si="8"/>
        <v/>
      </c>
      <c r="L64" s="54" t="str">
        <f t="shared" si="8"/>
        <v/>
      </c>
    </row>
    <row r="66" spans="1:12" ht="15" customHeight="1" x14ac:dyDescent="0.35">
      <c r="A66" s="55"/>
      <c r="B66" s="55"/>
      <c r="C66" s="55"/>
      <c r="D66" s="55"/>
      <c r="E66" s="55"/>
      <c r="F66" s="55"/>
      <c r="G66" s="55"/>
      <c r="H66" s="55"/>
      <c r="I66" s="55"/>
      <c r="J66" s="55"/>
      <c r="K66" s="55"/>
      <c r="L66" s="55"/>
    </row>
    <row r="67" spans="1:12" ht="15" customHeight="1" x14ac:dyDescent="0.35">
      <c r="A67" s="55"/>
      <c r="B67" s="56"/>
      <c r="C67" s="55"/>
      <c r="D67" s="55"/>
      <c r="E67" s="55"/>
      <c r="F67" s="55"/>
      <c r="G67" s="55"/>
      <c r="H67" s="55"/>
      <c r="I67" s="55"/>
      <c r="J67" s="55"/>
      <c r="K67" s="55"/>
      <c r="L67" s="55"/>
    </row>
    <row r="68" spans="1:12" ht="15" customHeight="1" x14ac:dyDescent="0.35">
      <c r="A68" s="55"/>
      <c r="B68" s="55"/>
      <c r="C68" s="55"/>
      <c r="D68" s="55"/>
      <c r="E68" s="55"/>
      <c r="F68" s="55"/>
      <c r="G68" s="55"/>
      <c r="H68" s="55"/>
      <c r="I68" s="55"/>
      <c r="J68" s="55"/>
      <c r="K68" s="55"/>
      <c r="L68" s="55"/>
    </row>
    <row r="69" spans="1:12" ht="15" customHeight="1" x14ac:dyDescent="0.35">
      <c r="A69" s="55"/>
      <c r="B69" s="55"/>
      <c r="C69" s="55"/>
      <c r="D69" s="55"/>
      <c r="E69" s="55"/>
      <c r="F69" s="55"/>
      <c r="G69" s="55"/>
      <c r="H69" s="55"/>
      <c r="I69" s="55"/>
      <c r="J69" s="55"/>
      <c r="K69" s="55"/>
      <c r="L69" s="55"/>
    </row>
    <row r="70" spans="1:12" ht="15" customHeight="1" x14ac:dyDescent="0.35">
      <c r="A70" s="55"/>
      <c r="B70" s="55"/>
      <c r="D70" s="55"/>
      <c r="E70" s="55"/>
      <c r="F70" s="55"/>
      <c r="G70" s="55"/>
      <c r="H70" s="55"/>
      <c r="I70" s="55"/>
      <c r="J70" s="55"/>
      <c r="K70" s="55"/>
      <c r="L70" s="55"/>
    </row>
    <row r="71" spans="1:12" ht="15" customHeight="1" x14ac:dyDescent="0.35">
      <c r="A71" s="55"/>
      <c r="B71" s="55"/>
      <c r="C71" s="55"/>
      <c r="D71" s="55"/>
      <c r="E71" s="55"/>
      <c r="F71" s="55"/>
      <c r="G71" s="55"/>
      <c r="H71" s="55"/>
      <c r="I71" s="55"/>
      <c r="J71" s="55"/>
      <c r="K71" s="55"/>
      <c r="L71" s="55"/>
    </row>
    <row r="72" spans="1:12" ht="15" customHeight="1" x14ac:dyDescent="0.35">
      <c r="A72" s="55"/>
      <c r="B72" s="55"/>
      <c r="C72" s="55"/>
      <c r="D72" s="55"/>
      <c r="E72" s="55"/>
      <c r="F72" s="55"/>
      <c r="G72" s="55"/>
      <c r="H72" s="55"/>
      <c r="I72" s="55"/>
      <c r="J72" s="55"/>
      <c r="K72" s="55"/>
      <c r="L72" s="55"/>
    </row>
    <row r="73" spans="1:12" ht="15" customHeight="1" x14ac:dyDescent="0.35">
      <c r="A73" s="55"/>
      <c r="B73" s="55"/>
      <c r="C73" s="55"/>
      <c r="D73" s="55"/>
      <c r="E73" s="55"/>
      <c r="F73" s="55"/>
      <c r="G73" s="55"/>
      <c r="H73" s="55"/>
      <c r="I73" s="55"/>
      <c r="J73" s="55"/>
      <c r="K73" s="55"/>
      <c r="L73" s="55"/>
    </row>
    <row r="74" spans="1:12" ht="15" customHeight="1" x14ac:dyDescent="0.35">
      <c r="A74" s="55"/>
      <c r="B74" s="55"/>
      <c r="C74" s="55"/>
      <c r="D74" s="55"/>
      <c r="E74" s="55"/>
      <c r="F74" s="55"/>
      <c r="G74" s="55"/>
      <c r="H74" s="55"/>
      <c r="I74" s="55"/>
      <c r="J74" s="55"/>
      <c r="K74" s="55"/>
      <c r="L74" s="55"/>
    </row>
    <row r="75" spans="1:12" ht="15" customHeight="1" x14ac:dyDescent="0.35">
      <c r="A75" s="55"/>
      <c r="B75" s="55"/>
      <c r="C75" s="55"/>
      <c r="D75" s="55"/>
      <c r="E75" s="55"/>
      <c r="F75" s="55"/>
      <c r="G75" s="55"/>
      <c r="H75" s="55"/>
      <c r="I75" s="55"/>
      <c r="J75" s="55"/>
      <c r="K75" s="55"/>
      <c r="L75" s="55"/>
    </row>
    <row r="76" spans="1:12" ht="15" customHeight="1" x14ac:dyDescent="0.35">
      <c r="A76" s="55"/>
      <c r="B76" s="55"/>
      <c r="C76" s="55"/>
      <c r="D76" s="55"/>
      <c r="E76" s="55"/>
      <c r="F76" s="55"/>
      <c r="G76" s="55"/>
      <c r="H76" s="55"/>
      <c r="I76" s="55"/>
      <c r="J76" s="55"/>
      <c r="K76" s="55"/>
      <c r="L76" s="55"/>
    </row>
    <row r="77" spans="1:12" ht="15" customHeight="1" x14ac:dyDescent="0.35">
      <c r="A77" s="55"/>
      <c r="B77" s="55"/>
      <c r="C77" s="55"/>
      <c r="D77" s="55"/>
      <c r="E77" s="55"/>
      <c r="F77" s="55"/>
      <c r="G77" s="55"/>
      <c r="H77" s="55"/>
      <c r="I77" s="55"/>
      <c r="J77" s="55"/>
      <c r="K77" s="55"/>
      <c r="L77" s="55"/>
    </row>
    <row r="78" spans="1:12" ht="15" customHeight="1" x14ac:dyDescent="0.35">
      <c r="A78" s="55"/>
      <c r="B78" s="55"/>
      <c r="C78" s="55"/>
      <c r="D78" s="55"/>
      <c r="E78" s="55"/>
      <c r="F78" s="55"/>
      <c r="G78" s="55"/>
      <c r="H78" s="55"/>
      <c r="I78" s="55"/>
      <c r="J78" s="55"/>
      <c r="K78" s="55"/>
      <c r="L78" s="55"/>
    </row>
    <row r="79" spans="1:12" ht="15" customHeight="1" x14ac:dyDescent="0.35">
      <c r="A79" s="55"/>
      <c r="B79" s="55"/>
      <c r="C79" s="55"/>
      <c r="D79" s="55"/>
      <c r="E79" s="55"/>
      <c r="F79" s="55"/>
      <c r="G79" s="55"/>
      <c r="H79" s="55"/>
      <c r="I79" s="55"/>
      <c r="J79" s="55"/>
      <c r="K79" s="55"/>
      <c r="L79" s="55"/>
    </row>
    <row r="80" spans="1:12" ht="15" customHeight="1" x14ac:dyDescent="0.35">
      <c r="A80" s="55"/>
      <c r="B80" s="55"/>
      <c r="C80" s="55"/>
      <c r="D80" s="55"/>
      <c r="E80" s="55"/>
      <c r="F80" s="55"/>
      <c r="G80" s="55"/>
      <c r="H80" s="55"/>
      <c r="I80" s="55"/>
      <c r="J80" s="55"/>
      <c r="K80" s="55"/>
      <c r="L80" s="55"/>
    </row>
    <row r="81" spans="1:12" ht="15" customHeight="1" x14ac:dyDescent="0.35">
      <c r="A81" s="55"/>
      <c r="B81" s="55"/>
      <c r="C81" s="55"/>
      <c r="D81" s="55"/>
      <c r="E81" s="55"/>
      <c r="F81" s="55"/>
      <c r="G81" s="55"/>
      <c r="H81" s="55"/>
      <c r="I81" s="55"/>
      <c r="J81" s="55"/>
      <c r="K81" s="55"/>
      <c r="L81" s="55"/>
    </row>
    <row r="82" spans="1:12" x14ac:dyDescent="0.35">
      <c r="A82" s="55"/>
      <c r="B82" s="55"/>
    </row>
  </sheetData>
  <sheetProtection algorithmName="SHA-512" hashValue="Ups2KgJ72wguzyXxn2XJcMHJo7TXeACkSBhRgZnYuEtc9bscKf7utyLwemcu85vR8fAEPkFaqyUBhf8+29ixlQ==" saltValue="PzGsdAtGwYmOT/h31EeHUQ==" spinCount="100000" sheet="1" selectLockedCells="1" selectUnlockedCells="1"/>
  <mergeCells count="29">
    <mergeCell ref="A2:L2"/>
    <mergeCell ref="A4:B4"/>
    <mergeCell ref="A7:A8"/>
    <mergeCell ref="A9:A13"/>
    <mergeCell ref="A16:B16"/>
    <mergeCell ref="C16:F16"/>
    <mergeCell ref="G16:H16"/>
    <mergeCell ref="I16:L16"/>
    <mergeCell ref="A17:B17"/>
    <mergeCell ref="D17:E17"/>
    <mergeCell ref="H17:I17"/>
    <mergeCell ref="K17:L21"/>
    <mergeCell ref="A18:B21"/>
    <mergeCell ref="A61:L61"/>
    <mergeCell ref="E12:G12"/>
    <mergeCell ref="E13:G13"/>
    <mergeCell ref="D21:E21"/>
    <mergeCell ref="H21:I21"/>
    <mergeCell ref="A29:L29"/>
    <mergeCell ref="C30:L30"/>
    <mergeCell ref="A45:L45"/>
    <mergeCell ref="C46:L46"/>
    <mergeCell ref="D18:E18"/>
    <mergeCell ref="H18:I18"/>
    <mergeCell ref="D19:E19"/>
    <mergeCell ref="H19:I19"/>
    <mergeCell ref="D20:E20"/>
    <mergeCell ref="H20:I20"/>
    <mergeCell ref="A15:L15"/>
  </mergeCells>
  <phoneticPr fontId="13"/>
  <dataValidations count="4">
    <dataValidation type="list" allowBlank="1" sqref="C25:L25 C75:L75 C129:L129 C183:L183 C237:L237 C291:L291 C345:L345 C399:L399 C453:L453 C507:L507 C561:L561 C615:L615 C669:L669 C723:L723 C777:L777 C831:L831 C885:L885 C939:L939 C993:L993 C1047:L1047 C1101:L1101 C1155:L1155 C1209:L1209 C1263:L1263 C1317:L1317 C1371:L1371 C1425:L1425 C1479:L1479 C1533:L1533 C1587:L1587 C1641:L1641 C1695:L1695 C1749:L1749 C1803:L1803 C1857:L1857 C1911:L1911 C1965:L1965 C2019:L2019 C2073:L2073 C2127:L2127 C2181:L2181 C2235:L2235 C2289:L2289 C2343:L2343 C2397:L2397 C2451:L2451 C2505:L2505 C2559:L2559 C2613:L2613 C2667:L2667 C2721:L2721 C2775:L2775 C2829:L2829 C2883:L2883 C2937:L2937 C2991:L2991 C3045:L3045 C3099:L3099 C3153:L3153 C3207:L3207 C3261:L3261 C3315:L3315 C3369:L3369 C3423:L3423 C3477:L3477 C3531:L3531 C3585:L3585 C3639:L3639 C3693:L3693 C3747:L3747 C3801:L3801 C3855:L3855 C3909:L3909 C3963:L3963 C4017:L4017 C4071:L4071 C4125:L4125 C4179:L4179 C4233:L4233 C4287:L4287 C4341:L4341 C4395:L4395 C4449:L4449 C4503:L4503 C4557:L4557 C4611:L4611 C4665:L4665 C4719:L4719 C4773:L4773 C4827:L4827 C4881:L4881 C4935:L4935 C4989:L4989 C5043:L5043 C5097:L5097 C5151:L5151 C5205:L5205 C5259:L5259 C5313:L5313" xr:uid="{12C358CE-5CC9-4A6D-BFEE-F7B759AAE076}">
      <formula1>"正社員,契約社員,パート,アルバイト,派遣,その他"</formula1>
    </dataValidation>
    <dataValidation type="list" allowBlank="1" sqref="C26:L26 C76:L76 C130:L130 C184:L184 C238:L238 C292:L292 C346:L346 C400:L400 C454:L454 C508:L508 C562:L562 C616:L616 C670:L670 C724:L724 C778:L778 C832:L832 C886:L886 C940:L940 C994:L994 C1048:L1048 C1102:L1102 C1156:L1156 C1210:L1210 C1264:L1264 C1318:L1318 C1372:L1372 C1426:L1426 C1480:L1480 C1534:L1534 C1588:L1588 C1642:L1642 C1696:L1696 C1750:L1750 C1804:L1804 C1858:L1858 C1912:L1912 C1966:L1966 C2020:L2020 C2074:L2074 C2128:L2128 C2182:L2182 C2236:L2236 C2290:L2290 C2344:L2344 C2398:L2398 C2452:L2452 C2506:L2506 C2560:L2560 C2614:L2614 C2668:L2668 C2722:L2722 C2776:L2776 C2830:L2830 C2884:L2884 C2938:L2938 C2992:L2992 C3046:L3046 C3100:L3100 C3154:L3154 C3208:L3208 C3262:L3262 C3316:L3316 C3370:L3370 C3424:L3424 C3478:L3478 C3532:L3532 C3586:L3586 C3640:L3640 C3694:L3694 C3748:L3748 C3802:L3802 C3856:L3856 C3910:L3910 C3964:L3964 C4018:L4018 C4072:L4072 C4126:L4126 C4180:L4180 C4234:L4234 C4288:L4288 C4342:L4342 C4396:L4396 C4450:L4450 C4504:L4504 C4558:L4558 C4612:L4612 C4666:L4666 C4720:L4720 C4774:L4774 C4828:L4828 C4882:L4882 C4936:L4936 C4990:L4990 C5044:L5044 C5098:L5098 C5152:L5152 C5206:L5206 C5260:L5260 C5314:L5314" xr:uid="{416EB3AE-EB3B-4E6F-956C-EF7CA4AA2A9F}">
      <formula1>"月給,日給,時給"</formula1>
    </dataValidation>
    <dataValidation type="custom" allowBlank="1" showInputMessage="1" showErrorMessage="1" sqref="C33:L37 C49:L53" xr:uid="{69BBF9EB-9A72-49E7-9A55-A829706D6FE8}">
      <formula1>LEN(TRIM(INDEX($D$17:$D$21,MOD(ROW()-33,16)+1)))&gt;0</formula1>
    </dataValidation>
    <dataValidation type="custom" allowBlank="1" showInputMessage="1" showErrorMessage="1" sqref="C38:L42 C54:L58" xr:uid="{93DEDB48-C860-4807-A2E2-AB0E25EE9D44}">
      <formula1>LEN(TRIM(INDEX($H$17:$H$21,MOD(ROW()-38,16)+1)))&gt;0</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2"/>
  <sheetViews>
    <sheetView showGridLines="0" topLeftCell="A13" zoomScale="90" zoomScaleNormal="90" workbookViewId="0">
      <selection activeCell="C31" sqref="C31"/>
    </sheetView>
  </sheetViews>
  <sheetFormatPr defaultColWidth="8.7265625" defaultRowHeight="15" x14ac:dyDescent="0.35"/>
  <cols>
    <col min="1" max="1" width="19.08984375" style="79" customWidth="1"/>
    <col min="2" max="2" width="4.7265625" style="79" customWidth="1"/>
    <col min="3" max="12" width="15" style="79" customWidth="1"/>
    <col min="13" max="13" width="12" style="79" hidden="1" customWidth="1"/>
    <col min="14" max="14" width="1.1796875" style="79" customWidth="1"/>
    <col min="15" max="15" width="12.453125" style="79" customWidth="1"/>
    <col min="16" max="16" width="9.26953125" style="79" customWidth="1"/>
    <col min="17" max="16384" width="8.7265625" style="79"/>
  </cols>
  <sheetData>
    <row r="1" spans="1:12" s="88" customFormat="1" ht="27" customHeight="1" x14ac:dyDescent="0.35">
      <c r="A1" s="87" t="s">
        <v>0</v>
      </c>
    </row>
    <row r="2" spans="1:12" s="88" customFormat="1" ht="16" customHeight="1" x14ac:dyDescent="0.35">
      <c r="A2" s="164" t="s">
        <v>1</v>
      </c>
      <c r="B2" s="164"/>
      <c r="C2" s="164"/>
      <c r="D2" s="164"/>
      <c r="E2" s="164"/>
      <c r="F2" s="164"/>
      <c r="G2" s="164"/>
      <c r="H2" s="164"/>
      <c r="I2" s="164"/>
      <c r="J2" s="164"/>
      <c r="K2" s="164"/>
      <c r="L2" s="164"/>
    </row>
    <row r="3" spans="1:12" s="88" customFormat="1" ht="5.5" customHeight="1" x14ac:dyDescent="0.35"/>
    <row r="4" spans="1:12" ht="20" customHeight="1" x14ac:dyDescent="0.35">
      <c r="A4" s="165" t="s">
        <v>95</v>
      </c>
      <c r="B4" s="166"/>
      <c r="C4" s="80"/>
      <c r="D4" s="80"/>
      <c r="E4" s="80"/>
      <c r="F4" s="80"/>
      <c r="G4" s="80"/>
      <c r="H4" s="80"/>
      <c r="I4" s="81"/>
    </row>
    <row r="5" spans="1:12" s="88" customFormat="1" x14ac:dyDescent="0.35">
      <c r="A5" s="88" t="s">
        <v>3</v>
      </c>
    </row>
    <row r="6" spans="1:12" s="88" customFormat="1" ht="7.5" customHeight="1" x14ac:dyDescent="0.35"/>
    <row r="7" spans="1:12" ht="20.149999999999999" customHeight="1" x14ac:dyDescent="0.35">
      <c r="A7" s="167" t="s">
        <v>97</v>
      </c>
      <c r="B7" s="170" t="s">
        <v>96</v>
      </c>
      <c r="C7" s="171"/>
      <c r="D7" s="171"/>
      <c r="E7" s="171"/>
      <c r="F7" s="171"/>
      <c r="G7" s="171"/>
      <c r="H7" s="171"/>
      <c r="I7" s="171"/>
      <c r="J7" s="171"/>
      <c r="K7" s="171"/>
      <c r="L7" s="172"/>
    </row>
    <row r="8" spans="1:12" ht="20.149999999999999" customHeight="1" x14ac:dyDescent="0.35">
      <c r="A8" s="168"/>
      <c r="B8" s="173"/>
      <c r="C8" s="174"/>
      <c r="D8" s="174"/>
      <c r="E8" s="174"/>
      <c r="F8" s="174"/>
      <c r="G8" s="174"/>
      <c r="H8" s="174"/>
      <c r="I8" s="174"/>
      <c r="J8" s="174"/>
      <c r="K8" s="174"/>
      <c r="L8" s="175"/>
    </row>
    <row r="9" spans="1:12" ht="20.149999999999999" customHeight="1" x14ac:dyDescent="0.35">
      <c r="A9" s="167" t="s">
        <v>5</v>
      </c>
      <c r="B9" s="89" t="s">
        <v>6</v>
      </c>
      <c r="C9" s="90"/>
      <c r="D9" s="176"/>
      <c r="E9" s="177"/>
      <c r="F9" s="177"/>
      <c r="G9" s="177"/>
      <c r="H9" s="177"/>
      <c r="I9" s="177"/>
      <c r="J9" s="177"/>
      <c r="K9" s="177"/>
      <c r="L9" s="178"/>
    </row>
    <row r="10" spans="1:12" ht="20.149999999999999" customHeight="1" x14ac:dyDescent="0.35">
      <c r="A10" s="169"/>
      <c r="B10" s="91" t="s">
        <v>7</v>
      </c>
      <c r="C10" s="92"/>
      <c r="D10" s="179"/>
      <c r="E10" s="154"/>
      <c r="F10" s="154"/>
      <c r="G10" s="154"/>
      <c r="H10" s="154"/>
      <c r="I10" s="154"/>
      <c r="J10" s="154"/>
      <c r="K10" s="154"/>
      <c r="L10" s="155"/>
    </row>
    <row r="11" spans="1:12" ht="20.149999999999999" customHeight="1" x14ac:dyDescent="0.35">
      <c r="A11" s="169"/>
      <c r="B11" s="93" t="s">
        <v>8</v>
      </c>
      <c r="C11" s="94"/>
      <c r="D11" s="180"/>
      <c r="E11" s="181"/>
      <c r="F11" s="181"/>
      <c r="G11" s="181"/>
      <c r="H11" s="181"/>
      <c r="I11" s="181"/>
      <c r="J11" s="181"/>
      <c r="K11" s="181"/>
      <c r="L11" s="182"/>
    </row>
    <row r="12" spans="1:12" ht="20.149999999999999" customHeight="1" x14ac:dyDescent="0.35">
      <c r="A12" s="169"/>
      <c r="B12" s="95" t="s">
        <v>6</v>
      </c>
      <c r="C12" s="96"/>
      <c r="D12" s="57" t="s">
        <v>89</v>
      </c>
      <c r="E12" s="183"/>
      <c r="F12" s="177"/>
      <c r="G12" s="178"/>
      <c r="H12" s="57" t="s">
        <v>90</v>
      </c>
      <c r="I12" s="183"/>
      <c r="J12" s="177"/>
      <c r="K12" s="177"/>
      <c r="L12" s="178"/>
    </row>
    <row r="13" spans="1:12" ht="20.149999999999999" customHeight="1" x14ac:dyDescent="0.35">
      <c r="A13" s="168"/>
      <c r="B13" s="91" t="s">
        <v>9</v>
      </c>
      <c r="C13" s="92"/>
      <c r="D13" s="58" t="s">
        <v>87</v>
      </c>
      <c r="E13" s="154"/>
      <c r="F13" s="154"/>
      <c r="G13" s="155"/>
      <c r="H13" s="58" t="s">
        <v>88</v>
      </c>
      <c r="I13" s="153"/>
      <c r="J13" s="154"/>
      <c r="K13" s="154"/>
      <c r="L13" s="155"/>
    </row>
    <row r="14" spans="1:12" s="88" customFormat="1" ht="11.5" customHeight="1" x14ac:dyDescent="0.35"/>
    <row r="15" spans="1:12" s="88" customFormat="1" ht="33" customHeight="1" x14ac:dyDescent="0.35">
      <c r="A15" s="123" t="s">
        <v>10</v>
      </c>
      <c r="B15" s="157"/>
      <c r="C15" s="157"/>
      <c r="D15" s="157"/>
      <c r="E15" s="157"/>
      <c r="F15" s="157"/>
      <c r="G15" s="157"/>
      <c r="H15" s="157"/>
      <c r="I15" s="157"/>
      <c r="J15" s="157"/>
      <c r="K15" s="157"/>
      <c r="L15" s="157"/>
    </row>
    <row r="16" spans="1:12" s="88" customFormat="1" ht="16" x14ac:dyDescent="0.35">
      <c r="A16" s="146" t="s">
        <v>11</v>
      </c>
      <c r="B16" s="147"/>
      <c r="C16" s="189">
        <f>COUNTA(C24:L24)+COUNTA('11人～20人'!C3:L3)</f>
        <v>0</v>
      </c>
      <c r="D16" s="190"/>
      <c r="E16" s="190"/>
      <c r="F16" s="191"/>
      <c r="G16" s="146" t="s">
        <v>12</v>
      </c>
      <c r="H16" s="147"/>
      <c r="I16" s="186" t="str">
        <f>IFERROR(ROUNDDOWN((AVERAGE(C63:L63,'11人～20人'!C42:L42)-AVERAGE(C62:L62,'11人～20人'!C41:L41))/AVERAGE(C62:L62,'11人～20人'!C41:L41)*100,3)/100,"")</f>
        <v/>
      </c>
      <c r="J16" s="187"/>
      <c r="K16" s="187"/>
      <c r="L16" s="188"/>
    </row>
    <row r="17" spans="1:12" x14ac:dyDescent="0.35">
      <c r="A17" s="124" t="s">
        <v>13</v>
      </c>
      <c r="B17" s="145"/>
      <c r="C17" s="1" t="s">
        <v>14</v>
      </c>
      <c r="D17" s="195"/>
      <c r="E17" s="185"/>
      <c r="F17" s="2" t="s">
        <v>15</v>
      </c>
      <c r="G17" s="1" t="s">
        <v>16</v>
      </c>
      <c r="H17" s="184"/>
      <c r="I17" s="185"/>
      <c r="J17" s="2" t="s">
        <v>15</v>
      </c>
      <c r="K17" s="128"/>
      <c r="L17" s="148"/>
    </row>
    <row r="18" spans="1:12" x14ac:dyDescent="0.35">
      <c r="A18" s="134" t="s">
        <v>17</v>
      </c>
      <c r="B18" s="163"/>
      <c r="C18" s="3" t="s">
        <v>18</v>
      </c>
      <c r="D18" s="158"/>
      <c r="E18" s="159"/>
      <c r="F18" s="4" t="s">
        <v>15</v>
      </c>
      <c r="G18" s="3" t="s">
        <v>19</v>
      </c>
      <c r="H18" s="160"/>
      <c r="I18" s="159"/>
      <c r="J18" s="4" t="s">
        <v>15</v>
      </c>
      <c r="K18" s="149"/>
      <c r="L18" s="150"/>
    </row>
    <row r="19" spans="1:12" x14ac:dyDescent="0.35">
      <c r="A19" s="163"/>
      <c r="B19" s="163"/>
      <c r="C19" s="3" t="s">
        <v>20</v>
      </c>
      <c r="D19" s="158"/>
      <c r="E19" s="159"/>
      <c r="F19" s="4" t="s">
        <v>15</v>
      </c>
      <c r="G19" s="3" t="s">
        <v>21</v>
      </c>
      <c r="H19" s="160"/>
      <c r="I19" s="159"/>
      <c r="J19" s="4" t="s">
        <v>15</v>
      </c>
      <c r="K19" s="149"/>
      <c r="L19" s="150"/>
    </row>
    <row r="20" spans="1:12" x14ac:dyDescent="0.35">
      <c r="A20" s="163"/>
      <c r="B20" s="163"/>
      <c r="C20" s="3" t="s">
        <v>22</v>
      </c>
      <c r="D20" s="158"/>
      <c r="E20" s="159"/>
      <c r="F20" s="4" t="s">
        <v>15</v>
      </c>
      <c r="G20" s="3" t="s">
        <v>23</v>
      </c>
      <c r="H20" s="160"/>
      <c r="I20" s="159"/>
      <c r="J20" s="4" t="s">
        <v>15</v>
      </c>
      <c r="K20" s="149"/>
      <c r="L20" s="150"/>
    </row>
    <row r="21" spans="1:12" x14ac:dyDescent="0.35">
      <c r="A21" s="163"/>
      <c r="B21" s="163"/>
      <c r="C21" s="5" t="s">
        <v>24</v>
      </c>
      <c r="D21" s="196"/>
      <c r="E21" s="162"/>
      <c r="F21" s="6" t="s">
        <v>15</v>
      </c>
      <c r="G21" s="5" t="s">
        <v>25</v>
      </c>
      <c r="H21" s="161"/>
      <c r="I21" s="162"/>
      <c r="J21" s="6" t="s">
        <v>15</v>
      </c>
      <c r="K21" s="151"/>
      <c r="L21" s="152"/>
    </row>
    <row r="22" spans="1:12" s="88" customFormat="1" x14ac:dyDescent="0.35">
      <c r="A22" s="7"/>
      <c r="B22" s="7"/>
      <c r="C22" s="7"/>
      <c r="D22" s="7"/>
      <c r="E22" s="7"/>
      <c r="F22" s="7"/>
      <c r="G22" s="7"/>
      <c r="H22" s="7"/>
      <c r="I22" s="7"/>
      <c r="J22" s="7"/>
      <c r="K22" s="7"/>
      <c r="L22" s="7"/>
    </row>
    <row r="23" spans="1:12" s="88" customFormat="1" x14ac:dyDescent="0.35">
      <c r="A23" s="13" t="s">
        <v>26</v>
      </c>
      <c r="B23" s="8"/>
      <c r="C23" s="8">
        <v>1</v>
      </c>
      <c r="D23" s="8">
        <v>2</v>
      </c>
      <c r="E23" s="8">
        <v>3</v>
      </c>
      <c r="F23" s="8">
        <v>4</v>
      </c>
      <c r="G23" s="8">
        <v>5</v>
      </c>
      <c r="H23" s="8">
        <v>6</v>
      </c>
      <c r="I23" s="8">
        <v>7</v>
      </c>
      <c r="J23" s="8">
        <v>8</v>
      </c>
      <c r="K23" s="8">
        <v>9</v>
      </c>
      <c r="L23" s="8">
        <v>10</v>
      </c>
    </row>
    <row r="24" spans="1:12" x14ac:dyDescent="0.35">
      <c r="A24" s="9" t="s">
        <v>27</v>
      </c>
      <c r="B24" s="10" t="s">
        <v>28</v>
      </c>
      <c r="C24" s="82"/>
      <c r="D24" s="82"/>
      <c r="E24" s="82"/>
      <c r="F24" s="82"/>
      <c r="G24" s="82"/>
      <c r="H24" s="82"/>
      <c r="I24" s="82"/>
      <c r="J24" s="82"/>
      <c r="K24" s="82"/>
      <c r="L24" s="82"/>
    </row>
    <row r="25" spans="1:12" x14ac:dyDescent="0.35">
      <c r="A25" s="9" t="s">
        <v>29</v>
      </c>
      <c r="B25" s="10" t="s">
        <v>28</v>
      </c>
      <c r="C25" s="82"/>
      <c r="D25" s="82"/>
      <c r="E25" s="82"/>
      <c r="F25" s="82"/>
      <c r="G25" s="82"/>
      <c r="H25" s="82"/>
      <c r="I25" s="82"/>
      <c r="J25" s="82"/>
      <c r="K25" s="82"/>
      <c r="L25" s="82"/>
    </row>
    <row r="26" spans="1:12" x14ac:dyDescent="0.35">
      <c r="A26" s="9" t="s">
        <v>30</v>
      </c>
      <c r="B26" s="10" t="s">
        <v>28</v>
      </c>
      <c r="C26" s="82"/>
      <c r="D26" s="82"/>
      <c r="E26" s="82"/>
      <c r="F26" s="82"/>
      <c r="G26" s="82"/>
      <c r="H26" s="82"/>
      <c r="I26" s="82"/>
      <c r="J26" s="82"/>
      <c r="K26" s="82"/>
      <c r="L26" s="82"/>
    </row>
    <row r="27" spans="1:12" s="88" customFormat="1" x14ac:dyDescent="0.35">
      <c r="A27" s="9" t="s">
        <v>31</v>
      </c>
      <c r="B27" s="10" t="s">
        <v>32</v>
      </c>
      <c r="C27" s="11" t="str">
        <f>IF(C26="","",IF(C26="月給",160,"-"))</f>
        <v/>
      </c>
      <c r="D27" s="11" t="str">
        <f t="shared" ref="D27:L27" si="0">IF(D26="","",IF(D26="月給",160,"-"))</f>
        <v/>
      </c>
      <c r="E27" s="11" t="str">
        <f>IF(E26="","",IF(E26="月給",160,"-"))</f>
        <v/>
      </c>
      <c r="F27" s="11" t="str">
        <f>IF(F26="","",IF(F26="月給",160,"-"))</f>
        <v/>
      </c>
      <c r="G27" s="11" t="str">
        <f t="shared" si="0"/>
        <v/>
      </c>
      <c r="H27" s="11" t="str">
        <f t="shared" si="0"/>
        <v/>
      </c>
      <c r="I27" s="11" t="str">
        <f t="shared" si="0"/>
        <v/>
      </c>
      <c r="J27" s="11" t="str">
        <f t="shared" si="0"/>
        <v/>
      </c>
      <c r="K27" s="11" t="str">
        <f t="shared" si="0"/>
        <v/>
      </c>
      <c r="L27" s="11" t="str">
        <f t="shared" si="0"/>
        <v/>
      </c>
    </row>
    <row r="28" spans="1:12" s="88" customFormat="1" x14ac:dyDescent="0.35">
      <c r="A28" s="9" t="s">
        <v>33</v>
      </c>
      <c r="B28" s="10" t="s">
        <v>32</v>
      </c>
      <c r="C28" s="11" t="str">
        <f t="shared" ref="C28:L28" si="1">IF(C26="","",IF(OR(C26="月給",C26="日給"),8,IF(C26="時給",1,"")))</f>
        <v/>
      </c>
      <c r="D28" s="11" t="str">
        <f t="shared" si="1"/>
        <v/>
      </c>
      <c r="E28" s="11" t="str">
        <f>IF(E26="","",IF(OR(E26="月給",E26="日給"),8,IF(E26="時給",1,"")))</f>
        <v/>
      </c>
      <c r="F28" s="11" t="str">
        <f>IF(F26="","",IF(OR(F26="月給",F26="日給"),8,IF(F26="時給",1,"")))</f>
        <v/>
      </c>
      <c r="G28" s="11" t="str">
        <f t="shared" si="1"/>
        <v/>
      </c>
      <c r="H28" s="11" t="str">
        <f t="shared" si="1"/>
        <v/>
      </c>
      <c r="I28" s="11" t="str">
        <f t="shared" si="1"/>
        <v/>
      </c>
      <c r="J28" s="11" t="str">
        <f t="shared" si="1"/>
        <v/>
      </c>
      <c r="K28" s="11" t="str">
        <f t="shared" si="1"/>
        <v/>
      </c>
      <c r="L28" s="11" t="str">
        <f t="shared" si="1"/>
        <v/>
      </c>
    </row>
    <row r="29" spans="1:12" s="88" customFormat="1" ht="16" x14ac:dyDescent="0.35">
      <c r="A29" s="103" t="s">
        <v>34</v>
      </c>
      <c r="B29" s="156"/>
      <c r="C29" s="156"/>
      <c r="D29" s="156"/>
      <c r="E29" s="156"/>
      <c r="F29" s="156"/>
      <c r="G29" s="156"/>
      <c r="H29" s="156"/>
      <c r="I29" s="156"/>
      <c r="J29" s="156"/>
      <c r="K29" s="156"/>
      <c r="L29" s="156"/>
    </row>
    <row r="30" spans="1:12" s="88" customFormat="1" x14ac:dyDescent="0.35">
      <c r="A30" s="9" t="s">
        <v>35</v>
      </c>
      <c r="B30" s="10"/>
      <c r="C30" s="115">
        <v>45992</v>
      </c>
      <c r="D30" s="115"/>
      <c r="E30" s="115"/>
      <c r="F30" s="115"/>
      <c r="G30" s="115"/>
      <c r="H30" s="115"/>
      <c r="I30" s="115"/>
      <c r="J30" s="115"/>
      <c r="K30" s="115"/>
      <c r="L30" s="115"/>
    </row>
    <row r="31" spans="1:12" x14ac:dyDescent="0.35">
      <c r="A31" s="9" t="s">
        <v>36</v>
      </c>
      <c r="B31" s="10" t="s">
        <v>28</v>
      </c>
      <c r="C31" s="100"/>
      <c r="D31" s="100"/>
      <c r="E31" s="100"/>
      <c r="F31" s="100"/>
      <c r="G31" s="100"/>
      <c r="H31" s="100"/>
      <c r="I31" s="100"/>
      <c r="J31" s="100"/>
      <c r="K31" s="100"/>
      <c r="L31" s="100"/>
    </row>
    <row r="32" spans="1:12" ht="22" x14ac:dyDescent="0.35">
      <c r="A32" s="12" t="s">
        <v>37</v>
      </c>
      <c r="B32" s="10" t="s">
        <v>28</v>
      </c>
      <c r="C32" s="84"/>
      <c r="D32" s="84"/>
      <c r="E32" s="84"/>
      <c r="F32" s="84"/>
      <c r="G32" s="84"/>
      <c r="H32" s="84"/>
      <c r="I32" s="84"/>
      <c r="J32" s="84"/>
      <c r="K32" s="84"/>
      <c r="L32" s="84"/>
    </row>
    <row r="33" spans="1:12" x14ac:dyDescent="0.35">
      <c r="A33" s="9" t="str">
        <f>IF($D$17="","手当1",IF(RIGHT($D$17,2)="手当",$D$17,$D$17&amp;"手当"))</f>
        <v>手当1</v>
      </c>
      <c r="B33" s="10" t="s">
        <v>28</v>
      </c>
      <c r="C33" s="84"/>
      <c r="D33" s="84"/>
      <c r="E33" s="84"/>
      <c r="F33" s="84"/>
      <c r="G33" s="84"/>
      <c r="H33" s="84"/>
      <c r="I33" s="84"/>
      <c r="J33" s="84"/>
      <c r="K33" s="84"/>
      <c r="L33" s="84"/>
    </row>
    <row r="34" spans="1:12" x14ac:dyDescent="0.35">
      <c r="A34" s="9" t="str">
        <f>IF($D$18="","手当2",IF(RIGHT($D$18,2)="手当",$D$18,$D$18&amp;"手当"))</f>
        <v>手当2</v>
      </c>
      <c r="B34" s="10" t="s">
        <v>28</v>
      </c>
      <c r="C34" s="84"/>
      <c r="D34" s="84"/>
      <c r="E34" s="84"/>
      <c r="F34" s="84"/>
      <c r="G34" s="84"/>
      <c r="H34" s="84"/>
      <c r="I34" s="84"/>
      <c r="J34" s="84"/>
      <c r="K34" s="84"/>
      <c r="L34" s="84"/>
    </row>
    <row r="35" spans="1:12" x14ac:dyDescent="0.35">
      <c r="A35" s="9" t="str">
        <f>IF($D$19="","手当3",IF(RIGHT($D$19,2)="手当",$D$19,$D$19&amp;"手当"))</f>
        <v>手当3</v>
      </c>
      <c r="B35" s="10" t="s">
        <v>28</v>
      </c>
      <c r="C35" s="84"/>
      <c r="D35" s="84"/>
      <c r="E35" s="84"/>
      <c r="F35" s="84"/>
      <c r="G35" s="84"/>
      <c r="H35" s="84"/>
      <c r="I35" s="84"/>
      <c r="J35" s="84"/>
      <c r="K35" s="84"/>
      <c r="L35" s="84"/>
    </row>
    <row r="36" spans="1:12" x14ac:dyDescent="0.35">
      <c r="A36" s="9" t="str">
        <f>IF($D$20="","手当4",IF(RIGHT($D$20,2)="手当",$D$20,$D$20&amp;"手当"))</f>
        <v>手当4</v>
      </c>
      <c r="B36" s="10" t="s">
        <v>28</v>
      </c>
      <c r="C36" s="84"/>
      <c r="D36" s="84"/>
      <c r="E36" s="84"/>
      <c r="F36" s="84"/>
      <c r="G36" s="84"/>
      <c r="H36" s="84"/>
      <c r="I36" s="84"/>
      <c r="J36" s="84"/>
      <c r="K36" s="84"/>
      <c r="L36" s="84"/>
    </row>
    <row r="37" spans="1:12" x14ac:dyDescent="0.35">
      <c r="A37" s="9" t="str">
        <f>IF($D$21="","手当5",IF(RIGHT($D$21,2)="手当",$D$21,$D$21&amp;"手当"))</f>
        <v>手当5</v>
      </c>
      <c r="B37" s="10" t="s">
        <v>28</v>
      </c>
      <c r="C37" s="84"/>
      <c r="D37" s="84"/>
      <c r="E37" s="84"/>
      <c r="F37" s="84"/>
      <c r="G37" s="84"/>
      <c r="H37" s="84"/>
      <c r="I37" s="84"/>
      <c r="J37" s="84"/>
      <c r="K37" s="84"/>
      <c r="L37" s="84"/>
    </row>
    <row r="38" spans="1:12" x14ac:dyDescent="0.35">
      <c r="A38" s="9" t="str">
        <f>IF($H$17="","手当6",IF(RIGHT($H$17,2)="手当",$H$17,$H$17&amp;"手当"))</f>
        <v>手当6</v>
      </c>
      <c r="B38" s="10" t="s">
        <v>28</v>
      </c>
      <c r="C38" s="84"/>
      <c r="D38" s="84"/>
      <c r="E38" s="84"/>
      <c r="F38" s="84"/>
      <c r="G38" s="84"/>
      <c r="H38" s="84"/>
      <c r="I38" s="84"/>
      <c r="J38" s="84"/>
      <c r="K38" s="84"/>
      <c r="L38" s="84"/>
    </row>
    <row r="39" spans="1:12" x14ac:dyDescent="0.35">
      <c r="A39" s="9" t="str">
        <f>IF($H$18="","手当7",IF(RIGHT($H$18,2)="手当",$H$18,$H$18&amp;"手当"))</f>
        <v>手当7</v>
      </c>
      <c r="B39" s="10" t="s">
        <v>28</v>
      </c>
      <c r="C39" s="84"/>
      <c r="D39" s="84"/>
      <c r="E39" s="84"/>
      <c r="F39" s="84"/>
      <c r="G39" s="84"/>
      <c r="H39" s="84"/>
      <c r="I39" s="84"/>
      <c r="J39" s="84"/>
      <c r="K39" s="84"/>
      <c r="L39" s="84"/>
    </row>
    <row r="40" spans="1:12" x14ac:dyDescent="0.35">
      <c r="A40" s="9" t="str">
        <f>IF($H$19="","手当8",IF(RIGHT($H$19,2)="手当",$H$19,$H$19&amp;"手当"))</f>
        <v>手当8</v>
      </c>
      <c r="B40" s="10" t="s">
        <v>28</v>
      </c>
      <c r="C40" s="84"/>
      <c r="D40" s="84"/>
      <c r="E40" s="84"/>
      <c r="F40" s="84"/>
      <c r="G40" s="84"/>
      <c r="H40" s="84"/>
      <c r="I40" s="84"/>
      <c r="J40" s="84"/>
      <c r="K40" s="84"/>
      <c r="L40" s="84"/>
    </row>
    <row r="41" spans="1:12" x14ac:dyDescent="0.35">
      <c r="A41" s="9" t="str">
        <f>IF($H$20="","手当9",IF(RIGHT($H$20,2)="手当",$H$20,$H$20&amp;"手当"))</f>
        <v>手当9</v>
      </c>
      <c r="B41" s="10" t="s">
        <v>28</v>
      </c>
      <c r="C41" s="84"/>
      <c r="D41" s="84"/>
      <c r="E41" s="84"/>
      <c r="F41" s="84"/>
      <c r="G41" s="84"/>
      <c r="H41" s="84"/>
      <c r="I41" s="84"/>
      <c r="J41" s="84"/>
      <c r="K41" s="84"/>
      <c r="L41" s="84"/>
    </row>
    <row r="42" spans="1:12" x14ac:dyDescent="0.35">
      <c r="A42" s="9" t="str">
        <f>IF($H$21="","手当10",IF(RIGHT($H$21,2)="手当",$H$21,$H$21&amp;"手当"))</f>
        <v>手当10</v>
      </c>
      <c r="B42" s="10" t="s">
        <v>28</v>
      </c>
      <c r="C42" s="84"/>
      <c r="D42" s="84"/>
      <c r="E42" s="84"/>
      <c r="F42" s="84"/>
      <c r="G42" s="84"/>
      <c r="H42" s="84"/>
      <c r="I42" s="84"/>
      <c r="J42" s="84"/>
      <c r="K42" s="84"/>
      <c r="L42" s="84"/>
    </row>
    <row r="43" spans="1:12" x14ac:dyDescent="0.35">
      <c r="A43" s="9" t="s">
        <v>38</v>
      </c>
      <c r="B43" s="10" t="s">
        <v>28</v>
      </c>
      <c r="C43" s="84"/>
      <c r="D43" s="84"/>
      <c r="E43" s="84"/>
      <c r="F43" s="84"/>
      <c r="G43" s="84"/>
      <c r="H43" s="84"/>
      <c r="I43" s="84"/>
      <c r="J43" s="84"/>
      <c r="K43" s="84"/>
      <c r="L43" s="84"/>
    </row>
    <row r="44" spans="1:12" s="88" customFormat="1" x14ac:dyDescent="0.35">
      <c r="A44" s="9" t="s">
        <v>39</v>
      </c>
      <c r="B44" s="10" t="s">
        <v>32</v>
      </c>
      <c r="C44" s="15" t="str">
        <f>IF(OR(C26="",C32=""),"",IFERROR(IF(C26="月給",SUM(C32:C42)-IF(C43="",0,C43),IF(C26="日給",C32*20+SUM(C33:C42),IF(C26="時給",C32*160+SUM(C33:C42),""))),""))</f>
        <v/>
      </c>
      <c r="D44" s="15" t="str">
        <f t="shared" ref="D44:L44" si="2">IF(OR(D26="",D32=""),"",IFERROR(IF(D26="月給",SUM(D32:D42)-IF(D43="",0,D43),IF(D26="日給",D32*20+SUM(D33:D42),IF(D26="時給",D32*160+SUM(D33:D42),""))),""))</f>
        <v/>
      </c>
      <c r="E44" s="15" t="str">
        <f t="shared" si="2"/>
        <v/>
      </c>
      <c r="F44" s="15" t="str">
        <f t="shared" si="2"/>
        <v/>
      </c>
      <c r="G44" s="15" t="str">
        <f t="shared" si="2"/>
        <v/>
      </c>
      <c r="H44" s="15" t="str">
        <f t="shared" si="2"/>
        <v/>
      </c>
      <c r="I44" s="15" t="str">
        <f t="shared" si="2"/>
        <v/>
      </c>
      <c r="J44" s="15" t="str">
        <f t="shared" si="2"/>
        <v/>
      </c>
      <c r="K44" s="15" t="str">
        <f t="shared" si="2"/>
        <v/>
      </c>
      <c r="L44" s="15" t="str">
        <f t="shared" si="2"/>
        <v/>
      </c>
    </row>
    <row r="45" spans="1:12" s="88" customFormat="1" ht="16" x14ac:dyDescent="0.35">
      <c r="A45" s="103" t="s">
        <v>40</v>
      </c>
      <c r="B45" s="156"/>
      <c r="C45" s="156"/>
      <c r="D45" s="156"/>
      <c r="E45" s="156"/>
      <c r="F45" s="156"/>
      <c r="G45" s="156"/>
      <c r="H45" s="156"/>
      <c r="I45" s="156"/>
      <c r="J45" s="156"/>
      <c r="K45" s="156"/>
      <c r="L45" s="156"/>
    </row>
    <row r="46" spans="1:12" x14ac:dyDescent="0.35">
      <c r="A46" s="9" t="s">
        <v>41</v>
      </c>
      <c r="B46" s="10" t="s">
        <v>28</v>
      </c>
      <c r="C46" s="192"/>
      <c r="D46" s="193"/>
      <c r="E46" s="193"/>
      <c r="F46" s="193"/>
      <c r="G46" s="193"/>
      <c r="H46" s="193"/>
      <c r="I46" s="193"/>
      <c r="J46" s="193"/>
      <c r="K46" s="193"/>
      <c r="L46" s="194"/>
    </row>
    <row r="47" spans="1:12" x14ac:dyDescent="0.35">
      <c r="A47" s="9" t="s">
        <v>36</v>
      </c>
      <c r="B47" s="10" t="s">
        <v>28</v>
      </c>
      <c r="C47" s="83"/>
      <c r="D47" s="83"/>
      <c r="E47" s="83"/>
      <c r="F47" s="83"/>
      <c r="G47" s="83"/>
      <c r="H47" s="83"/>
      <c r="I47" s="83"/>
      <c r="J47" s="83"/>
      <c r="K47" s="83"/>
      <c r="L47" s="83"/>
    </row>
    <row r="48" spans="1:12" ht="22" x14ac:dyDescent="0.35">
      <c r="A48" s="12" t="s">
        <v>37</v>
      </c>
      <c r="B48" s="10" t="s">
        <v>28</v>
      </c>
      <c r="C48" s="84"/>
      <c r="D48" s="84"/>
      <c r="E48" s="84"/>
      <c r="F48" s="84"/>
      <c r="G48" s="84"/>
      <c r="H48" s="84"/>
      <c r="I48" s="84"/>
      <c r="J48" s="84"/>
      <c r="K48" s="84"/>
      <c r="L48" s="84"/>
    </row>
    <row r="49" spans="1:12" x14ac:dyDescent="0.35">
      <c r="A49" s="9" t="str">
        <f>IF($D$17="","手当1",IF(RIGHT($D$17,2)="手当",$D$17,$D$17&amp;"手当"))</f>
        <v>手当1</v>
      </c>
      <c r="B49" s="10" t="s">
        <v>28</v>
      </c>
      <c r="C49" s="84"/>
      <c r="D49" s="84"/>
      <c r="E49" s="84"/>
      <c r="F49" s="84"/>
      <c r="G49" s="84"/>
      <c r="H49" s="84"/>
      <c r="I49" s="84"/>
      <c r="J49" s="84"/>
      <c r="K49" s="84"/>
      <c r="L49" s="84"/>
    </row>
    <row r="50" spans="1:12" x14ac:dyDescent="0.35">
      <c r="A50" s="9" t="str">
        <f>IF($D$18="","手当2",IF(RIGHT($D$18,2)="手当",$D$18,$D$18&amp;"手当"))</f>
        <v>手当2</v>
      </c>
      <c r="B50" s="10" t="s">
        <v>28</v>
      </c>
      <c r="C50" s="84"/>
      <c r="D50" s="84"/>
      <c r="E50" s="84"/>
      <c r="F50" s="84"/>
      <c r="G50" s="84"/>
      <c r="H50" s="84"/>
      <c r="I50" s="84"/>
      <c r="J50" s="84"/>
      <c r="K50" s="84"/>
      <c r="L50" s="84"/>
    </row>
    <row r="51" spans="1:12" x14ac:dyDescent="0.35">
      <c r="A51" s="9" t="str">
        <f>IF($D$19="","手当3",IF(RIGHT($D$19,2)="手当",$D$19,$D$19&amp;"手当"))</f>
        <v>手当3</v>
      </c>
      <c r="B51" s="10" t="s">
        <v>28</v>
      </c>
      <c r="C51" s="84"/>
      <c r="D51" s="84"/>
      <c r="E51" s="84"/>
      <c r="F51" s="84"/>
      <c r="G51" s="84"/>
      <c r="H51" s="84"/>
      <c r="I51" s="84"/>
      <c r="J51" s="84"/>
      <c r="K51" s="84"/>
      <c r="L51" s="84"/>
    </row>
    <row r="52" spans="1:12" x14ac:dyDescent="0.35">
      <c r="A52" s="9" t="str">
        <f>IF($D$20="","手当4",IF(RIGHT($D$20,2)="手当",$D$20,$D$20&amp;"手当"))</f>
        <v>手当4</v>
      </c>
      <c r="B52" s="10" t="s">
        <v>28</v>
      </c>
      <c r="C52" s="84"/>
      <c r="D52" s="84"/>
      <c r="E52" s="84"/>
      <c r="F52" s="84"/>
      <c r="G52" s="84"/>
      <c r="H52" s="84"/>
      <c r="I52" s="84"/>
      <c r="J52" s="84"/>
      <c r="K52" s="84"/>
      <c r="L52" s="84"/>
    </row>
    <row r="53" spans="1:12" x14ac:dyDescent="0.35">
      <c r="A53" s="9" t="str">
        <f>IF($D$21="","手当5",IF(RIGHT($D$21,2)="手当",$D$21,$D$21&amp;"手当"))</f>
        <v>手当5</v>
      </c>
      <c r="B53" s="10" t="s">
        <v>28</v>
      </c>
      <c r="C53" s="84"/>
      <c r="D53" s="84"/>
      <c r="E53" s="84"/>
      <c r="F53" s="84"/>
      <c r="G53" s="84"/>
      <c r="H53" s="84"/>
      <c r="I53" s="84"/>
      <c r="J53" s="84"/>
      <c r="K53" s="84"/>
      <c r="L53" s="84"/>
    </row>
    <row r="54" spans="1:12" x14ac:dyDescent="0.35">
      <c r="A54" s="9" t="str">
        <f>IF($H$17="","手当6",IF(RIGHT($H$17,2)="手当",$H$17,$H$17&amp;"手当"))</f>
        <v>手当6</v>
      </c>
      <c r="B54" s="10" t="s">
        <v>28</v>
      </c>
      <c r="C54" s="84"/>
      <c r="D54" s="84"/>
      <c r="E54" s="84"/>
      <c r="F54" s="84"/>
      <c r="G54" s="84"/>
      <c r="H54" s="84"/>
      <c r="I54" s="84"/>
      <c r="J54" s="84"/>
      <c r="K54" s="84"/>
      <c r="L54" s="84"/>
    </row>
    <row r="55" spans="1:12" x14ac:dyDescent="0.35">
      <c r="A55" s="9" t="str">
        <f>IF($H$18="","手当7",IF(RIGHT($H$18,2)="手当",$H$18,$H$18&amp;"手当"))</f>
        <v>手当7</v>
      </c>
      <c r="B55" s="10" t="s">
        <v>28</v>
      </c>
      <c r="C55" s="84"/>
      <c r="D55" s="84"/>
      <c r="E55" s="84"/>
      <c r="F55" s="84"/>
      <c r="G55" s="84"/>
      <c r="H55" s="84"/>
      <c r="I55" s="84"/>
      <c r="J55" s="84"/>
      <c r="K55" s="84"/>
      <c r="L55" s="84"/>
    </row>
    <row r="56" spans="1:12" x14ac:dyDescent="0.35">
      <c r="A56" s="9" t="str">
        <f>IF($H$19="","手当8",IF(RIGHT($H$19,2)="手当",$H$19,$H$19&amp;"手当"))</f>
        <v>手当8</v>
      </c>
      <c r="B56" s="10" t="s">
        <v>28</v>
      </c>
      <c r="C56" s="84"/>
      <c r="D56" s="84"/>
      <c r="E56" s="84"/>
      <c r="F56" s="84"/>
      <c r="G56" s="84"/>
      <c r="H56" s="84"/>
      <c r="I56" s="84"/>
      <c r="J56" s="84"/>
      <c r="K56" s="84"/>
      <c r="L56" s="84"/>
    </row>
    <row r="57" spans="1:12" x14ac:dyDescent="0.35">
      <c r="A57" s="9" t="str">
        <f>IF($H$20="","手当9",IF(RIGHT($H$20,2)="手当",$H$20,$H$20&amp;"手当"))</f>
        <v>手当9</v>
      </c>
      <c r="B57" s="10" t="s">
        <v>28</v>
      </c>
      <c r="C57" s="84"/>
      <c r="D57" s="84"/>
      <c r="E57" s="84"/>
      <c r="F57" s="84"/>
      <c r="G57" s="84"/>
      <c r="H57" s="84"/>
      <c r="I57" s="84"/>
      <c r="J57" s="84"/>
      <c r="K57" s="84"/>
      <c r="L57" s="84"/>
    </row>
    <row r="58" spans="1:12" x14ac:dyDescent="0.35">
      <c r="A58" s="9" t="str">
        <f>IF($H$21="","手当10",IF(RIGHT($H$21,2)="手当",$H$21,$H$21&amp;"手当"))</f>
        <v>手当10</v>
      </c>
      <c r="B58" s="10" t="s">
        <v>28</v>
      </c>
      <c r="C58" s="84"/>
      <c r="D58" s="84"/>
      <c r="E58" s="84"/>
      <c r="F58" s="84"/>
      <c r="G58" s="84"/>
      <c r="H58" s="84"/>
      <c r="I58" s="84"/>
      <c r="J58" s="84"/>
      <c r="K58" s="84"/>
      <c r="L58" s="84"/>
    </row>
    <row r="59" spans="1:12" x14ac:dyDescent="0.35">
      <c r="A59" s="9" t="s">
        <v>38</v>
      </c>
      <c r="B59" s="10" t="s">
        <v>28</v>
      </c>
      <c r="C59" s="84"/>
      <c r="D59" s="84"/>
      <c r="E59" s="84"/>
      <c r="F59" s="84"/>
      <c r="G59" s="84"/>
      <c r="H59" s="84"/>
      <c r="I59" s="84"/>
      <c r="J59" s="84"/>
      <c r="K59" s="84"/>
      <c r="L59" s="84"/>
    </row>
    <row r="60" spans="1:12" s="88" customFormat="1" x14ac:dyDescent="0.35">
      <c r="A60" s="9" t="s">
        <v>39</v>
      </c>
      <c r="B60" s="10" t="s">
        <v>32</v>
      </c>
      <c r="C60" s="15" t="str">
        <f t="shared" ref="C60:L60" si="3">IF(OR(C26="",C48=""),"",IFERROR(IF(C26="月給",SUM(C48:C58)-IF(C59="",0,C59),IF(C26="日給",C48*20+SUM(C49:C58),IF(C26="時給",C48*160+SUM(C49:C58),""))),""))</f>
        <v/>
      </c>
      <c r="D60" s="15" t="str">
        <f t="shared" si="3"/>
        <v/>
      </c>
      <c r="E60" s="15" t="str">
        <f t="shared" si="3"/>
        <v/>
      </c>
      <c r="F60" s="15" t="str">
        <f t="shared" si="3"/>
        <v/>
      </c>
      <c r="G60" s="15" t="str">
        <f t="shared" si="3"/>
        <v/>
      </c>
      <c r="H60" s="15" t="str">
        <f t="shared" si="3"/>
        <v/>
      </c>
      <c r="I60" s="15" t="str">
        <f t="shared" si="3"/>
        <v/>
      </c>
      <c r="J60" s="15" t="str">
        <f t="shared" si="3"/>
        <v/>
      </c>
      <c r="K60" s="15" t="str">
        <f t="shared" si="3"/>
        <v/>
      </c>
      <c r="L60" s="15" t="str">
        <f t="shared" si="3"/>
        <v/>
      </c>
    </row>
    <row r="61" spans="1:12" s="88" customFormat="1" ht="16" x14ac:dyDescent="0.35">
      <c r="A61" s="103" t="s">
        <v>42</v>
      </c>
      <c r="B61" s="156"/>
      <c r="C61" s="156"/>
      <c r="D61" s="156"/>
      <c r="E61" s="156"/>
      <c r="F61" s="156"/>
      <c r="G61" s="156"/>
      <c r="H61" s="156"/>
      <c r="I61" s="156"/>
      <c r="J61" s="156"/>
      <c r="K61" s="156"/>
      <c r="L61" s="156"/>
    </row>
    <row r="62" spans="1:12" s="88" customFormat="1" x14ac:dyDescent="0.35">
      <c r="A62" s="9" t="s">
        <v>43</v>
      </c>
      <c r="B62" s="10" t="s">
        <v>32</v>
      </c>
      <c r="C62" s="97" t="str">
        <f>IF(OR(C26="",C32=""),"",IFERROR(ROUND(IF(C26="月給",(SUM(C32:C42)-IF(C43="",0,C43))/160,IF(C26="日給",(C32*20+SUM(C33:C42))/160,IF(C26="時給",(C32*160+SUM(C33:C42))/160,""))),1),""))</f>
        <v/>
      </c>
      <c r="D62" s="97" t="str">
        <f t="shared" ref="D62:L62" si="4">IF(OR(D26="",D32=""),"",IFERROR(ROUND(IF(D26="月給",(SUM(D32:D42)-IF(D43="",0,D43))/160,IF(D26="日給",(D32*20+SUM(D33:D42))/160,IF(D26="時給",(D32*160+SUM(D33:D42))/160,""))),1),""))</f>
        <v/>
      </c>
      <c r="E62" s="97" t="str">
        <f>IF(OR(E26="",E32=""),"",IFERROR(ROUND(IF(E26="月給",(SUM(E32:E42)-IF(E43="",0,E43))/160,IF(E26="日給",(E32*20+SUM(E33:E42))/160,IF(E26="時給",(E32*160+SUM(E33:E42))/160,""))),1),""))</f>
        <v/>
      </c>
      <c r="F62" s="97" t="str">
        <f>IF(OR(F26="",F32=""),"",IFERROR(ROUND(IF(F26="月給",(SUM(F32:F42)-IF(F43="",0,F43))/160,IF(F26="日給",(F32*20+SUM(F33:F42))/160,IF(F26="時給",(F32*160+SUM(F33:F42))/160,""))),1),""))</f>
        <v/>
      </c>
      <c r="G62" s="97" t="str">
        <f t="shared" si="4"/>
        <v/>
      </c>
      <c r="H62" s="97" t="str">
        <f t="shared" si="4"/>
        <v/>
      </c>
      <c r="I62" s="97" t="str">
        <f t="shared" si="4"/>
        <v/>
      </c>
      <c r="J62" s="97" t="str">
        <f t="shared" si="4"/>
        <v/>
      </c>
      <c r="K62" s="97" t="str">
        <f t="shared" si="4"/>
        <v/>
      </c>
      <c r="L62" s="97" t="str">
        <f t="shared" si="4"/>
        <v/>
      </c>
    </row>
    <row r="63" spans="1:12" s="88" customFormat="1" x14ac:dyDescent="0.35">
      <c r="A63" s="9" t="s">
        <v>44</v>
      </c>
      <c r="B63" s="10" t="s">
        <v>32</v>
      </c>
      <c r="C63" s="97" t="str">
        <f t="shared" ref="C63:L63" si="5">IF(OR(C26="",C48=""),"",IFERROR(ROUND(IF(C26="月給",(SUM(C48:C58)-IF(C59="",0,C59))/160,IF(C26="日給",(C48*20+SUM(C49:C58))/160,IF(C26="時給",(C48*160+SUM(C49:C58))/160,""))),1),""))</f>
        <v/>
      </c>
      <c r="D63" s="97" t="str">
        <f t="shared" si="5"/>
        <v/>
      </c>
      <c r="E63" s="97" t="str">
        <f t="shared" si="5"/>
        <v/>
      </c>
      <c r="F63" s="97" t="str">
        <f t="shared" si="5"/>
        <v/>
      </c>
      <c r="G63" s="97" t="str">
        <f t="shared" si="5"/>
        <v/>
      </c>
      <c r="H63" s="97" t="str">
        <f t="shared" si="5"/>
        <v/>
      </c>
      <c r="I63" s="97" t="str">
        <f t="shared" si="5"/>
        <v/>
      </c>
      <c r="J63" s="97" t="str">
        <f t="shared" si="5"/>
        <v/>
      </c>
      <c r="K63" s="97" t="str">
        <f t="shared" si="5"/>
        <v/>
      </c>
      <c r="L63" s="97" t="str">
        <f t="shared" si="5"/>
        <v/>
      </c>
    </row>
    <row r="64" spans="1:12" s="88" customFormat="1" x14ac:dyDescent="0.35">
      <c r="A64" s="9" t="s">
        <v>45</v>
      </c>
      <c r="B64" s="10" t="s">
        <v>32</v>
      </c>
      <c r="C64" s="98" t="str">
        <f>IFERROR(IF(OR(C62="",C63=""),"",ROUNDDOWN((C63-C62)/C62*100,3)/100),"")</f>
        <v/>
      </c>
      <c r="D64" s="98" t="str">
        <f t="shared" ref="D64:L64" si="6">IFERROR(IF(OR(D62="",D63=""),"",ROUNDDOWN((D63-D62)/D62*100,3)/100),"")</f>
        <v/>
      </c>
      <c r="E64" s="98" t="str">
        <f t="shared" si="6"/>
        <v/>
      </c>
      <c r="F64" s="99" t="str">
        <f t="shared" si="6"/>
        <v/>
      </c>
      <c r="G64" s="99" t="str">
        <f t="shared" si="6"/>
        <v/>
      </c>
      <c r="H64" s="99" t="str">
        <f t="shared" si="6"/>
        <v/>
      </c>
      <c r="I64" s="99" t="str">
        <f t="shared" si="6"/>
        <v/>
      </c>
      <c r="J64" s="99" t="str">
        <f t="shared" si="6"/>
        <v/>
      </c>
      <c r="K64" s="99" t="str">
        <f t="shared" si="6"/>
        <v/>
      </c>
      <c r="L64" s="99" t="str">
        <f t="shared" si="6"/>
        <v/>
      </c>
    </row>
    <row r="66" spans="1:12" ht="15" customHeight="1" x14ac:dyDescent="0.35">
      <c r="A66" s="85"/>
      <c r="B66" s="85"/>
      <c r="C66" s="85"/>
      <c r="D66" s="85"/>
      <c r="E66" s="85"/>
      <c r="F66" s="85"/>
      <c r="G66" s="85"/>
      <c r="H66" s="85"/>
      <c r="I66" s="85"/>
      <c r="J66" s="85"/>
      <c r="K66" s="85"/>
      <c r="L66" s="85"/>
    </row>
    <row r="67" spans="1:12" ht="15" customHeight="1" x14ac:dyDescent="0.35">
      <c r="A67" s="85"/>
      <c r="B67" s="86"/>
      <c r="C67" s="85"/>
      <c r="D67" s="85"/>
      <c r="E67" s="85"/>
      <c r="F67" s="85"/>
      <c r="G67" s="85"/>
      <c r="H67" s="85"/>
      <c r="I67" s="85"/>
      <c r="J67" s="85"/>
      <c r="K67" s="85"/>
      <c r="L67" s="85"/>
    </row>
    <row r="68" spans="1:12" ht="15" customHeight="1" x14ac:dyDescent="0.35">
      <c r="A68" s="85"/>
      <c r="B68" s="85"/>
      <c r="C68" s="85"/>
      <c r="D68" s="85"/>
      <c r="E68" s="85"/>
      <c r="F68" s="85"/>
      <c r="G68" s="85"/>
      <c r="H68" s="85"/>
      <c r="I68" s="85"/>
      <c r="J68" s="85"/>
      <c r="K68" s="85"/>
      <c r="L68" s="85"/>
    </row>
    <row r="69" spans="1:12" ht="15" customHeight="1" x14ac:dyDescent="0.35">
      <c r="A69" s="85"/>
      <c r="B69" s="85"/>
      <c r="C69" s="85"/>
      <c r="D69" s="85"/>
      <c r="E69" s="85"/>
      <c r="F69" s="85"/>
      <c r="G69" s="85"/>
      <c r="H69" s="85"/>
      <c r="I69" s="85"/>
      <c r="J69" s="85"/>
      <c r="K69" s="85"/>
      <c r="L69" s="85"/>
    </row>
    <row r="70" spans="1:12" ht="15" customHeight="1" x14ac:dyDescent="0.35">
      <c r="A70" s="85"/>
      <c r="B70" s="85"/>
      <c r="D70" s="85"/>
      <c r="E70" s="85"/>
      <c r="F70" s="85"/>
      <c r="G70" s="85"/>
      <c r="H70" s="85"/>
      <c r="I70" s="85"/>
      <c r="J70" s="85"/>
      <c r="K70" s="85"/>
      <c r="L70" s="85"/>
    </row>
    <row r="71" spans="1:12" ht="15" customHeight="1" x14ac:dyDescent="0.35">
      <c r="A71" s="85"/>
      <c r="B71" s="85"/>
      <c r="C71" s="85"/>
      <c r="D71" s="85"/>
      <c r="E71" s="85"/>
      <c r="F71" s="85"/>
      <c r="G71" s="85"/>
      <c r="H71" s="85"/>
      <c r="I71" s="85"/>
      <c r="J71" s="85"/>
      <c r="K71" s="85"/>
      <c r="L71" s="85"/>
    </row>
    <row r="72" spans="1:12" ht="15" customHeight="1" x14ac:dyDescent="0.35">
      <c r="A72" s="85"/>
      <c r="B72" s="85"/>
      <c r="C72" s="85"/>
      <c r="D72" s="85"/>
      <c r="E72" s="85"/>
      <c r="F72" s="85"/>
      <c r="G72" s="85"/>
      <c r="H72" s="85"/>
      <c r="I72" s="85"/>
      <c r="J72" s="85"/>
      <c r="K72" s="85"/>
      <c r="L72" s="85"/>
    </row>
    <row r="73" spans="1:12" ht="15" customHeight="1" x14ac:dyDescent="0.35">
      <c r="A73" s="85"/>
      <c r="B73" s="85"/>
      <c r="C73" s="85"/>
      <c r="D73" s="85"/>
      <c r="E73" s="85"/>
      <c r="F73" s="85"/>
      <c r="G73" s="85"/>
      <c r="H73" s="85"/>
      <c r="I73" s="85"/>
      <c r="J73" s="85"/>
      <c r="K73" s="85"/>
      <c r="L73" s="85"/>
    </row>
    <row r="74" spans="1:12" ht="15" customHeight="1" x14ac:dyDescent="0.35">
      <c r="A74" s="85"/>
      <c r="B74" s="85"/>
      <c r="C74" s="85"/>
      <c r="D74" s="85"/>
      <c r="E74" s="85"/>
      <c r="F74" s="85"/>
      <c r="G74" s="85"/>
      <c r="H74" s="85"/>
      <c r="I74" s="85"/>
      <c r="J74" s="85"/>
      <c r="K74" s="85"/>
      <c r="L74" s="85"/>
    </row>
    <row r="75" spans="1:12" ht="15" customHeight="1" x14ac:dyDescent="0.35">
      <c r="A75" s="85"/>
      <c r="B75" s="85"/>
      <c r="C75" s="85"/>
      <c r="D75" s="85"/>
      <c r="E75" s="85"/>
      <c r="F75" s="85"/>
      <c r="G75" s="85"/>
      <c r="H75" s="85"/>
      <c r="I75" s="85"/>
      <c r="J75" s="85"/>
      <c r="K75" s="85"/>
      <c r="L75" s="85"/>
    </row>
    <row r="76" spans="1:12" ht="15" customHeight="1" x14ac:dyDescent="0.35">
      <c r="A76" s="85"/>
      <c r="B76" s="85"/>
      <c r="C76" s="85"/>
      <c r="D76" s="85"/>
      <c r="E76" s="85"/>
      <c r="F76" s="85"/>
      <c r="G76" s="85"/>
      <c r="H76" s="85"/>
      <c r="I76" s="85"/>
      <c r="J76" s="85"/>
      <c r="K76" s="85"/>
      <c r="L76" s="85"/>
    </row>
    <row r="77" spans="1:12" ht="15" customHeight="1" x14ac:dyDescent="0.35">
      <c r="A77" s="85"/>
      <c r="B77" s="85"/>
      <c r="C77" s="85"/>
      <c r="D77" s="85"/>
      <c r="E77" s="85"/>
      <c r="F77" s="85"/>
      <c r="G77" s="85"/>
      <c r="H77" s="85"/>
      <c r="I77" s="85"/>
      <c r="J77" s="85"/>
      <c r="K77" s="85"/>
      <c r="L77" s="85"/>
    </row>
    <row r="78" spans="1:12" ht="15" customHeight="1" x14ac:dyDescent="0.35">
      <c r="A78" s="85"/>
      <c r="B78" s="85"/>
      <c r="C78" s="85"/>
      <c r="D78" s="85"/>
      <c r="E78" s="85"/>
      <c r="F78" s="85"/>
      <c r="G78" s="85"/>
      <c r="H78" s="85"/>
      <c r="I78" s="85"/>
      <c r="J78" s="85"/>
      <c r="K78" s="85"/>
      <c r="L78" s="85"/>
    </row>
    <row r="79" spans="1:12" ht="15" customHeight="1" x14ac:dyDescent="0.35">
      <c r="A79" s="85"/>
      <c r="B79" s="85"/>
      <c r="C79" s="85"/>
      <c r="D79" s="85"/>
      <c r="E79" s="85"/>
      <c r="F79" s="85"/>
      <c r="G79" s="85"/>
      <c r="H79" s="85"/>
      <c r="I79" s="85"/>
      <c r="J79" s="85"/>
      <c r="K79" s="85"/>
      <c r="L79" s="85"/>
    </row>
    <row r="80" spans="1:12" ht="15" customHeight="1" x14ac:dyDescent="0.35">
      <c r="A80" s="85"/>
      <c r="B80" s="85"/>
      <c r="C80" s="85"/>
      <c r="D80" s="85"/>
      <c r="E80" s="85"/>
      <c r="F80" s="85"/>
      <c r="G80" s="85"/>
      <c r="H80" s="85"/>
      <c r="I80" s="85"/>
      <c r="J80" s="85"/>
      <c r="K80" s="85"/>
      <c r="L80" s="85"/>
    </row>
    <row r="81" spans="1:12" ht="15" customHeight="1" x14ac:dyDescent="0.35">
      <c r="A81" s="85"/>
      <c r="B81" s="85"/>
      <c r="C81" s="85"/>
      <c r="D81" s="85"/>
      <c r="E81" s="85"/>
      <c r="F81" s="85"/>
      <c r="G81" s="85"/>
      <c r="H81" s="85"/>
      <c r="I81" s="85"/>
      <c r="J81" s="85"/>
      <c r="K81" s="85"/>
      <c r="L81" s="85"/>
    </row>
    <row r="82" spans="1:12" x14ac:dyDescent="0.35">
      <c r="A82" s="85"/>
      <c r="B82" s="85"/>
    </row>
  </sheetData>
  <sheetProtection algorithmName="SHA-512" hashValue="QW1yPTE/4ZIic4nS6mmFaUVjg2Eku4mcY2WXdyXnuef+Qgc1y6teW8jeSswqb45UyRNTWULllGkOkJAP0nhL2g==" saltValue="f8dWbZzmECp4dCWIoy8ccg==" spinCount="100000" sheet="1" objects="1" scenarios="1"/>
  <mergeCells count="36">
    <mergeCell ref="H17:I17"/>
    <mergeCell ref="D19:E19"/>
    <mergeCell ref="I16:L16"/>
    <mergeCell ref="C16:F16"/>
    <mergeCell ref="C46:L46"/>
    <mergeCell ref="H20:I20"/>
    <mergeCell ref="D17:E17"/>
    <mergeCell ref="D21:E21"/>
    <mergeCell ref="A2:L2"/>
    <mergeCell ref="A4:B4"/>
    <mergeCell ref="A7:A8"/>
    <mergeCell ref="A9:A13"/>
    <mergeCell ref="B7:L7"/>
    <mergeCell ref="B8:L8"/>
    <mergeCell ref="D9:L9"/>
    <mergeCell ref="D10:L10"/>
    <mergeCell ref="D11:L11"/>
    <mergeCell ref="E13:G13"/>
    <mergeCell ref="E12:G12"/>
    <mergeCell ref="I12:L12"/>
    <mergeCell ref="A17:B17"/>
    <mergeCell ref="G16:H16"/>
    <mergeCell ref="K17:L21"/>
    <mergeCell ref="I13:L13"/>
    <mergeCell ref="A61:L61"/>
    <mergeCell ref="A15:L15"/>
    <mergeCell ref="D18:E18"/>
    <mergeCell ref="H18:I18"/>
    <mergeCell ref="H21:I21"/>
    <mergeCell ref="C30:L30"/>
    <mergeCell ref="H19:I19"/>
    <mergeCell ref="A45:L45"/>
    <mergeCell ref="A18:B21"/>
    <mergeCell ref="A29:L29"/>
    <mergeCell ref="A16:B16"/>
    <mergeCell ref="D20:E20"/>
  </mergeCells>
  <phoneticPr fontId="13"/>
  <dataValidations count="5">
    <dataValidation type="list" allowBlank="1" sqref="C25:L25 C75:L75 C129:L129 C183:L183 C237:L237 C291:L291 C345:L345 C399:L399 C453:L453 C507:L507 C561:L561 C615:L615 C669:L669 C723:L723 C777:L777 C831:L831 C885:L885 C939:L939 C993:L993 C1047:L1047 C1101:L1101 C1155:L1155 C1209:L1209 C1263:L1263 C1317:L1317 C1371:L1371 C1425:L1425 C1479:L1479 C1533:L1533 C1587:L1587 C1641:L1641 C1695:L1695 C1749:L1749 C1803:L1803 C1857:L1857 C1911:L1911 C1965:L1965 C2019:L2019 C2073:L2073 C2127:L2127 C2181:L2181 C2235:L2235 C2289:L2289 C2343:L2343 C2397:L2397 C2451:L2451 C2505:L2505 C2559:L2559 C2613:L2613 C2667:L2667 C2721:L2721 C2775:L2775 C2829:L2829 C2883:L2883 C2937:L2937 C2991:L2991 C3045:L3045 C3099:L3099 C3153:L3153 C3207:L3207 C3261:L3261 C3315:L3315 C3369:L3369 C3423:L3423 C3477:L3477 C3531:L3531 C3585:L3585 C3639:L3639 C3693:L3693 C3747:L3747 C3801:L3801 C3855:L3855 C3909:L3909 C3963:L3963 C4017:L4017 C4071:L4071 C4125:L4125 C4179:L4179 C4233:L4233 C4287:L4287 C4341:L4341 C4395:L4395 C4449:L4449 C4503:L4503 C4557:L4557 C4611:L4611 C4665:L4665 C4719:L4719 C4773:L4773 C4827:L4827 C4881:L4881 C4935:L4935 C4989:L4989 C5043:L5043 C5097:L5097 C5151:L5151 C5205:L5205 C5259:L5259 C5313:L5313" xr:uid="{00000000-0002-0000-0000-000000000000}">
      <formula1>"正社員,契約社員,パート,アルバイト,派遣,その他"</formula1>
    </dataValidation>
    <dataValidation type="list" allowBlank="1" sqref="C26:L26 C76:L76 C130:L130 C184:L184 C238:L238 C292:L292 C346:L346 C400:L400 C454:L454 C508:L508 C562:L562 C616:L616 C670:L670 C724:L724 C778:L778 C832:L832 C886:L886 C940:L940 C994:L994 C1048:L1048 C1102:L1102 C1156:L1156 C1210:L1210 C1264:L1264 C1318:L1318 C1372:L1372 C1426:L1426 C1480:L1480 C1534:L1534 C1588:L1588 C1642:L1642 C1696:L1696 C1750:L1750 C1804:L1804 C1858:L1858 C1912:L1912 C1966:L1966 C2020:L2020 C2074:L2074 C2128:L2128 C2182:L2182 C2236:L2236 C2290:L2290 C2344:L2344 C2398:L2398 C2452:L2452 C2506:L2506 C2560:L2560 C2614:L2614 C2668:L2668 C2722:L2722 C2776:L2776 C2830:L2830 C2884:L2884 C2938:L2938 C2992:L2992 C3046:L3046 C3100:L3100 C3154:L3154 C3208:L3208 C3262:L3262 C3316:L3316 C3370:L3370 C3424:L3424 C3478:L3478 C3532:L3532 C3586:L3586 C3640:L3640 C3694:L3694 C3748:L3748 C3802:L3802 C3856:L3856 C3910:L3910 C3964:L3964 C4018:L4018 C4072:L4072 C4126:L4126 C4180:L4180 C4234:L4234 C4288:L4288 C4342:L4342 C4396:L4396 C4450:L4450 C4504:L4504 C4558:L4558 C4612:L4612 C4666:L4666 C4720:L4720 C4774:L4774 C4828:L4828 C4882:L4882 C4936:L4936 C4990:L4990 C5044:L5044 C5098:L5098 C5152:L5152 C5206:L5206 C5260:L5260 C5314:L5314" xr:uid="{00000000-0002-0000-0000-000001000000}">
      <formula1>"月給,日給,時給"</formula1>
    </dataValidation>
    <dataValidation type="custom" allowBlank="1" showInputMessage="1" showErrorMessage="1" error="手当名称の入力が必要です" sqref="C33:L37 C49:L53" xr:uid="{00000000-0002-0000-0000-000002000000}">
      <formula1>OR(C33="",LEN(TRIM(INDEX($D$17:$D$21,MOD(ROW()-33,16)+1)))&gt;0)</formula1>
    </dataValidation>
    <dataValidation type="custom" allowBlank="1" showInputMessage="1" showErrorMessage="1" error="手当名称の入力が必要です" sqref="C38:L42 C54:L58" xr:uid="{00000000-0002-0000-0000-000003000000}">
      <formula1>OR(C38="",LEN(TRIM(INDEX($H$17:$H$21,MOD(ROW()-38,16)+1)))&gt;0)</formula1>
    </dataValidation>
    <dataValidation type="custom" showErrorMessage="1" error="氏名の入力が必要です" sqref="C31:L32 C47:L48" xr:uid="{00000000-0002-0000-0000-000004000000}">
      <formula1>OR(C31="",LEN(TRIM(C$24))&gt;0)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1"/>
  <sheetViews>
    <sheetView showGridLines="0" zoomScale="90" zoomScaleNormal="90" workbookViewId="0">
      <selection activeCell="F17" sqref="F17"/>
    </sheetView>
  </sheetViews>
  <sheetFormatPr defaultColWidth="8.7265625" defaultRowHeight="15" x14ac:dyDescent="0.35"/>
  <cols>
    <col min="1" max="1" width="19.08984375" style="79" customWidth="1"/>
    <col min="2" max="2" width="4.7265625" style="79" customWidth="1"/>
    <col min="3" max="12" width="15" style="79" customWidth="1"/>
    <col min="13" max="13" width="12" style="79" hidden="1" customWidth="1"/>
    <col min="14" max="14" width="1.1796875" style="79" customWidth="1"/>
    <col min="15" max="15" width="12.453125" style="79" customWidth="1"/>
    <col min="16" max="16" width="9.26953125" style="79" customWidth="1"/>
    <col min="17" max="16384" width="8.7265625" style="79"/>
  </cols>
  <sheetData>
    <row r="1" spans="1:12" s="88" customFormat="1" ht="27" customHeight="1" x14ac:dyDescent="0.35">
      <c r="A1" s="87" t="s">
        <v>0</v>
      </c>
    </row>
    <row r="2" spans="1:12" s="88" customFormat="1" x14ac:dyDescent="0.35">
      <c r="A2" s="13" t="s">
        <v>26</v>
      </c>
      <c r="B2" s="8"/>
      <c r="C2" s="8">
        <v>11</v>
      </c>
      <c r="D2" s="8">
        <v>12</v>
      </c>
      <c r="E2" s="8">
        <v>13</v>
      </c>
      <c r="F2" s="8">
        <v>14</v>
      </c>
      <c r="G2" s="8">
        <v>15</v>
      </c>
      <c r="H2" s="8">
        <v>16</v>
      </c>
      <c r="I2" s="8">
        <v>17</v>
      </c>
      <c r="J2" s="8">
        <v>18</v>
      </c>
      <c r="K2" s="8">
        <v>19</v>
      </c>
      <c r="L2" s="8">
        <v>20</v>
      </c>
    </row>
    <row r="3" spans="1:12" x14ac:dyDescent="0.35">
      <c r="A3" s="9" t="s">
        <v>27</v>
      </c>
      <c r="B3" s="10" t="s">
        <v>28</v>
      </c>
      <c r="C3" s="82"/>
      <c r="D3" s="82"/>
      <c r="E3" s="82"/>
      <c r="F3" s="82"/>
      <c r="G3" s="82"/>
      <c r="H3" s="82"/>
      <c r="I3" s="82"/>
      <c r="J3" s="82"/>
      <c r="K3" s="82"/>
      <c r="L3" s="82"/>
    </row>
    <row r="4" spans="1:12" x14ac:dyDescent="0.35">
      <c r="A4" s="9" t="s">
        <v>29</v>
      </c>
      <c r="B4" s="10" t="s">
        <v>28</v>
      </c>
      <c r="C4" s="82"/>
      <c r="D4" s="82"/>
      <c r="E4" s="82"/>
      <c r="F4" s="82"/>
      <c r="G4" s="82"/>
      <c r="H4" s="82"/>
      <c r="I4" s="82"/>
      <c r="J4" s="82"/>
      <c r="K4" s="82"/>
      <c r="L4" s="82"/>
    </row>
    <row r="5" spans="1:12" x14ac:dyDescent="0.35">
      <c r="A5" s="9" t="s">
        <v>30</v>
      </c>
      <c r="B5" s="10" t="s">
        <v>28</v>
      </c>
      <c r="C5" s="82"/>
      <c r="D5" s="82"/>
      <c r="E5" s="82"/>
      <c r="F5" s="82"/>
      <c r="G5" s="82"/>
      <c r="H5" s="82"/>
      <c r="I5" s="82"/>
      <c r="J5" s="82"/>
      <c r="K5" s="82"/>
      <c r="L5" s="82"/>
    </row>
    <row r="6" spans="1:12" s="88" customFormat="1" x14ac:dyDescent="0.35">
      <c r="A6" s="9" t="s">
        <v>31</v>
      </c>
      <c r="B6" s="10" t="s">
        <v>32</v>
      </c>
      <c r="C6" s="11" t="str">
        <f>IF(C5="","",IF(C5="月給",160,"-"))</f>
        <v/>
      </c>
      <c r="D6" s="11" t="str">
        <f t="shared" ref="D6:L6" si="0">IF(D5="","",IF(D5="月給",160,"-"))</f>
        <v/>
      </c>
      <c r="E6" s="11" t="str">
        <f>IF(E5="","",IF(E5="月給",160,"-"))</f>
        <v/>
      </c>
      <c r="F6" s="11" t="str">
        <f>IF(F5="","",IF(F5="月給",160,"-"))</f>
        <v/>
      </c>
      <c r="G6" s="11" t="str">
        <f t="shared" si="0"/>
        <v/>
      </c>
      <c r="H6" s="11" t="str">
        <f t="shared" si="0"/>
        <v/>
      </c>
      <c r="I6" s="11" t="str">
        <f t="shared" si="0"/>
        <v/>
      </c>
      <c r="J6" s="11" t="str">
        <f t="shared" si="0"/>
        <v/>
      </c>
      <c r="K6" s="11" t="str">
        <f t="shared" si="0"/>
        <v/>
      </c>
      <c r="L6" s="11" t="str">
        <f t="shared" si="0"/>
        <v/>
      </c>
    </row>
    <row r="7" spans="1:12" s="88" customFormat="1" x14ac:dyDescent="0.35">
      <c r="A7" s="9" t="s">
        <v>33</v>
      </c>
      <c r="B7" s="10" t="s">
        <v>32</v>
      </c>
      <c r="C7" s="11" t="str">
        <f t="shared" ref="C7:L7" si="1">IF(C5="","",IF(OR(C5="月給",C5="日給"),8,IF(C5="時給",1,"")))</f>
        <v/>
      </c>
      <c r="D7" s="11" t="str">
        <f t="shared" si="1"/>
        <v/>
      </c>
      <c r="E7" s="11" t="str">
        <f>IF(E5="","",IF(OR(E5="月給",E5="日給"),8,IF(E5="時給",1,"")))</f>
        <v/>
      </c>
      <c r="F7" s="11" t="str">
        <f>IF(F5="","",IF(OR(F5="月給",F5="日給"),8,IF(F5="時給",1,"")))</f>
        <v/>
      </c>
      <c r="G7" s="11" t="str">
        <f t="shared" si="1"/>
        <v/>
      </c>
      <c r="H7" s="11" t="str">
        <f t="shared" si="1"/>
        <v/>
      </c>
      <c r="I7" s="11" t="str">
        <f t="shared" si="1"/>
        <v/>
      </c>
      <c r="J7" s="11" t="str">
        <f t="shared" si="1"/>
        <v/>
      </c>
      <c r="K7" s="11" t="str">
        <f t="shared" si="1"/>
        <v/>
      </c>
      <c r="L7" s="11" t="str">
        <f t="shared" si="1"/>
        <v/>
      </c>
    </row>
    <row r="8" spans="1:12" s="88" customFormat="1" ht="16" x14ac:dyDescent="0.35">
      <c r="A8" s="103" t="s">
        <v>34</v>
      </c>
      <c r="B8" s="156"/>
      <c r="C8" s="156"/>
      <c r="D8" s="156"/>
      <c r="E8" s="156"/>
      <c r="F8" s="156"/>
      <c r="G8" s="156"/>
      <c r="H8" s="156"/>
      <c r="I8" s="156"/>
      <c r="J8" s="156"/>
      <c r="K8" s="156"/>
      <c r="L8" s="156"/>
    </row>
    <row r="9" spans="1:12" s="88" customFormat="1" x14ac:dyDescent="0.35">
      <c r="A9" s="9" t="s">
        <v>35</v>
      </c>
      <c r="B9" s="10"/>
      <c r="C9" s="115">
        <v>45992</v>
      </c>
      <c r="D9" s="115"/>
      <c r="E9" s="115"/>
      <c r="F9" s="115"/>
      <c r="G9" s="115"/>
      <c r="H9" s="115"/>
      <c r="I9" s="115"/>
      <c r="J9" s="115"/>
      <c r="K9" s="115"/>
      <c r="L9" s="115"/>
    </row>
    <row r="10" spans="1:12" x14ac:dyDescent="0.35">
      <c r="A10" s="9" t="s">
        <v>36</v>
      </c>
      <c r="B10" s="10" t="s">
        <v>28</v>
      </c>
      <c r="C10" s="100"/>
      <c r="D10" s="100"/>
      <c r="E10" s="100"/>
      <c r="F10" s="100"/>
      <c r="G10" s="100"/>
      <c r="H10" s="100"/>
      <c r="I10" s="100"/>
      <c r="J10" s="100"/>
      <c r="K10" s="100"/>
      <c r="L10" s="100"/>
    </row>
    <row r="11" spans="1:12" ht="22" x14ac:dyDescent="0.35">
      <c r="A11" s="12" t="s">
        <v>37</v>
      </c>
      <c r="B11" s="10" t="s">
        <v>28</v>
      </c>
      <c r="C11" s="84"/>
      <c r="D11" s="84"/>
      <c r="E11" s="84"/>
      <c r="F11" s="84"/>
      <c r="G11" s="84"/>
      <c r="H11" s="84"/>
      <c r="I11" s="84"/>
      <c r="J11" s="84"/>
      <c r="K11" s="84"/>
      <c r="L11" s="84"/>
    </row>
    <row r="12" spans="1:12" x14ac:dyDescent="0.35">
      <c r="A12" s="9" t="str">
        <f>IF('実績報告（1人～10人）'!$D$17="","手当1",IF(RIGHT('実績報告（1人～10人）'!$D$17,2)="手当",'実績報告（1人～10人）'!$D$17,'実績報告（1人～10人）'!$D$17&amp;"手当"))</f>
        <v>手当1</v>
      </c>
      <c r="B12" s="10" t="s">
        <v>28</v>
      </c>
      <c r="C12" s="84"/>
      <c r="D12" s="84"/>
      <c r="E12" s="84"/>
      <c r="F12" s="84"/>
      <c r="G12" s="84"/>
      <c r="H12" s="84"/>
      <c r="I12" s="84"/>
      <c r="J12" s="84"/>
      <c r="K12" s="84"/>
      <c r="L12" s="84"/>
    </row>
    <row r="13" spans="1:12" x14ac:dyDescent="0.35">
      <c r="A13" s="9" t="str">
        <f>IF('実績報告（1人～10人）'!$D$18="","手当2",IF(RIGHT('実績報告（1人～10人）'!$D$18,2)="手当",'実績報告（1人～10人）'!$D$18,'実績報告（1人～10人）'!$D$18&amp;"手当"))</f>
        <v>手当2</v>
      </c>
      <c r="B13" s="10" t="s">
        <v>28</v>
      </c>
      <c r="C13" s="84"/>
      <c r="D13" s="84"/>
      <c r="E13" s="84"/>
      <c r="F13" s="84"/>
      <c r="G13" s="84"/>
      <c r="H13" s="84"/>
      <c r="I13" s="84"/>
      <c r="J13" s="84"/>
      <c r="K13" s="84"/>
      <c r="L13" s="84"/>
    </row>
    <row r="14" spans="1:12" x14ac:dyDescent="0.35">
      <c r="A14" s="9" t="str">
        <f>IF('実績報告（1人～10人）'!$D$19="","手当3",IF(RIGHT('実績報告（1人～10人）'!$D$19,2)="手当",'実績報告（1人～10人）'!$D$19,'実績報告（1人～10人）'!$D$19&amp;"手当"))</f>
        <v>手当3</v>
      </c>
      <c r="B14" s="10" t="s">
        <v>28</v>
      </c>
      <c r="C14" s="84"/>
      <c r="D14" s="84"/>
      <c r="E14" s="84"/>
      <c r="F14" s="84"/>
      <c r="G14" s="84"/>
      <c r="H14" s="84"/>
      <c r="I14" s="84"/>
      <c r="J14" s="84"/>
      <c r="K14" s="84"/>
      <c r="L14" s="84"/>
    </row>
    <row r="15" spans="1:12" x14ac:dyDescent="0.35">
      <c r="A15" s="9" t="str">
        <f>IF('実績報告（1人～10人）'!$D$20="","手当4",IF(RIGHT('実績報告（1人～10人）'!$D$20,2)="手当",'実績報告（1人～10人）'!$D$20,'実績報告（1人～10人）'!$D$20&amp;"手当"))</f>
        <v>手当4</v>
      </c>
      <c r="B15" s="10" t="s">
        <v>28</v>
      </c>
      <c r="C15" s="84"/>
      <c r="D15" s="84"/>
      <c r="E15" s="84"/>
      <c r="F15" s="84"/>
      <c r="G15" s="84"/>
      <c r="H15" s="84"/>
      <c r="I15" s="84"/>
      <c r="J15" s="84"/>
      <c r="K15" s="84"/>
      <c r="L15" s="84"/>
    </row>
    <row r="16" spans="1:12" x14ac:dyDescent="0.35">
      <c r="A16" s="9" t="str">
        <f>IF('実績報告（1人～10人）'!$D$21="","手当5",IF(RIGHT('実績報告（1人～10人）'!$D$21,2)="手当",'実績報告（1人～10人）'!$D$21,'実績報告（1人～10人）'!$D$21&amp;"手当"))</f>
        <v>手当5</v>
      </c>
      <c r="B16" s="10" t="s">
        <v>28</v>
      </c>
      <c r="C16" s="84"/>
      <c r="D16" s="84"/>
      <c r="E16" s="84"/>
      <c r="F16" s="84"/>
      <c r="G16" s="84"/>
      <c r="H16" s="84"/>
      <c r="I16" s="84"/>
      <c r="J16" s="84"/>
      <c r="K16" s="84"/>
      <c r="L16" s="84"/>
    </row>
    <row r="17" spans="1:12" x14ac:dyDescent="0.35">
      <c r="A17" s="9" t="str">
        <f>IF('実績報告（1人～10人）'!$H$17="","手当6",IF(RIGHT('実績報告（1人～10人）'!$H$17,2)="手当",'実績報告（1人～10人）'!$H$17,'実績報告（1人～10人）'!$H$17&amp;"手当"))</f>
        <v>手当6</v>
      </c>
      <c r="B17" s="10" t="s">
        <v>28</v>
      </c>
      <c r="C17" s="84"/>
      <c r="D17" s="84"/>
      <c r="E17" s="84"/>
      <c r="F17" s="84"/>
      <c r="G17" s="84"/>
      <c r="H17" s="84"/>
      <c r="I17" s="84"/>
      <c r="J17" s="84"/>
      <c r="K17" s="84"/>
      <c r="L17" s="84"/>
    </row>
    <row r="18" spans="1:12" x14ac:dyDescent="0.35">
      <c r="A18" s="9" t="str">
        <f>IF('実績報告（1人～10人）'!$H$18="","手当7",IF(RIGHT('実績報告（1人～10人）'!$H$18,2)="手当",'実績報告（1人～10人）'!$H$18,'実績報告（1人～10人）'!$H$18&amp;"手当"))</f>
        <v>手当7</v>
      </c>
      <c r="B18" s="10" t="s">
        <v>28</v>
      </c>
      <c r="C18" s="84"/>
      <c r="D18" s="84"/>
      <c r="E18" s="84"/>
      <c r="F18" s="84"/>
      <c r="G18" s="84"/>
      <c r="H18" s="84"/>
      <c r="I18" s="84"/>
      <c r="J18" s="84"/>
      <c r="K18" s="84"/>
      <c r="L18" s="84"/>
    </row>
    <row r="19" spans="1:12" x14ac:dyDescent="0.35">
      <c r="A19" s="9" t="str">
        <f>IF('実績報告（1人～10人）'!$H$19="","手当8",IF(RIGHT('実績報告（1人～10人）'!$H$19,2)="手当",'実績報告（1人～10人）'!$H$19,'実績報告（1人～10人）'!$H$19&amp;"手当"))</f>
        <v>手当8</v>
      </c>
      <c r="B19" s="10" t="s">
        <v>28</v>
      </c>
      <c r="C19" s="84"/>
      <c r="D19" s="84"/>
      <c r="E19" s="84"/>
      <c r="F19" s="84"/>
      <c r="G19" s="84"/>
      <c r="H19" s="84"/>
      <c r="I19" s="84"/>
      <c r="J19" s="84"/>
      <c r="K19" s="84"/>
      <c r="L19" s="84"/>
    </row>
    <row r="20" spans="1:12" x14ac:dyDescent="0.35">
      <c r="A20" s="9" t="str">
        <f>IF('実績報告（1人～10人）'!$H$20="","手当9",IF(RIGHT('実績報告（1人～10人）'!$H$20,2)="手当",'実績報告（1人～10人）'!$H$20,'実績報告（1人～10人）'!$H$20&amp;"手当"))</f>
        <v>手当9</v>
      </c>
      <c r="B20" s="10" t="s">
        <v>28</v>
      </c>
      <c r="C20" s="84"/>
      <c r="D20" s="84"/>
      <c r="E20" s="84"/>
      <c r="F20" s="84"/>
      <c r="G20" s="84"/>
      <c r="H20" s="84"/>
      <c r="I20" s="84"/>
      <c r="J20" s="84"/>
      <c r="K20" s="84"/>
      <c r="L20" s="84"/>
    </row>
    <row r="21" spans="1:12" x14ac:dyDescent="0.35">
      <c r="A21" s="9" t="str">
        <f>IF('実績報告（1人～10人）'!$H$21="","手当10",IF(RIGHT('実績報告（1人～10人）'!$H$21,2)="手当",'実績報告（1人～10人）'!$H$21,'実績報告（1人～10人）'!$H$21&amp;"手当"))</f>
        <v>手当10</v>
      </c>
      <c r="B21" s="10" t="s">
        <v>28</v>
      </c>
      <c r="C21" s="84"/>
      <c r="D21" s="84"/>
      <c r="E21" s="84"/>
      <c r="F21" s="84"/>
      <c r="G21" s="84"/>
      <c r="H21" s="84"/>
      <c r="I21" s="84"/>
      <c r="J21" s="84"/>
      <c r="K21" s="84"/>
      <c r="L21" s="84"/>
    </row>
    <row r="22" spans="1:12" x14ac:dyDescent="0.35">
      <c r="A22" s="9" t="s">
        <v>38</v>
      </c>
      <c r="B22" s="10" t="s">
        <v>28</v>
      </c>
      <c r="C22" s="84"/>
      <c r="D22" s="84"/>
      <c r="E22" s="84"/>
      <c r="F22" s="84"/>
      <c r="G22" s="84"/>
      <c r="H22" s="84"/>
      <c r="I22" s="84"/>
      <c r="J22" s="84"/>
      <c r="K22" s="84"/>
      <c r="L22" s="84"/>
    </row>
    <row r="23" spans="1:12" s="88" customFormat="1" x14ac:dyDescent="0.35">
      <c r="A23" s="9" t="s">
        <v>39</v>
      </c>
      <c r="B23" s="10" t="s">
        <v>32</v>
      </c>
      <c r="C23" s="15" t="str">
        <f>IF(OR(C5="",C11=""),"",IFERROR(IF(C5="月給",SUM(C11:C21)-IF(C22="",0,C22),IF(C5="日給",C11*20+SUM(C12:C21),IF(C5="時給",C11*160+SUM(C12:C21),""))),""))</f>
        <v/>
      </c>
      <c r="D23" s="15" t="str">
        <f t="shared" ref="D23:L23" si="2">IF(OR(D5="",D11=""),"",IFERROR(IF(D5="月給",SUM(D11:D21)-IF(D22="",0,D22),IF(D5="日給",D11*20+SUM(D12:D21),IF(D5="時給",D11*160+SUM(D12:D21),""))),""))</f>
        <v/>
      </c>
      <c r="E23" s="15" t="str">
        <f t="shared" si="2"/>
        <v/>
      </c>
      <c r="F23" s="15" t="str">
        <f t="shared" si="2"/>
        <v/>
      </c>
      <c r="G23" s="15" t="str">
        <f t="shared" si="2"/>
        <v/>
      </c>
      <c r="H23" s="15" t="str">
        <f t="shared" si="2"/>
        <v/>
      </c>
      <c r="I23" s="15" t="str">
        <f t="shared" si="2"/>
        <v/>
      </c>
      <c r="J23" s="15" t="str">
        <f t="shared" si="2"/>
        <v/>
      </c>
      <c r="K23" s="15" t="str">
        <f t="shared" si="2"/>
        <v/>
      </c>
      <c r="L23" s="15" t="str">
        <f t="shared" si="2"/>
        <v/>
      </c>
    </row>
    <row r="24" spans="1:12" s="88" customFormat="1" ht="16" x14ac:dyDescent="0.35">
      <c r="A24" s="103" t="s">
        <v>40</v>
      </c>
      <c r="B24" s="156"/>
      <c r="C24" s="156"/>
      <c r="D24" s="156"/>
      <c r="E24" s="156"/>
      <c r="F24" s="156"/>
      <c r="G24" s="156"/>
      <c r="H24" s="156"/>
      <c r="I24" s="156"/>
      <c r="J24" s="156"/>
      <c r="K24" s="156"/>
      <c r="L24" s="156"/>
    </row>
    <row r="25" spans="1:12" x14ac:dyDescent="0.35">
      <c r="A25" s="9" t="s">
        <v>41</v>
      </c>
      <c r="B25" s="10" t="s">
        <v>28</v>
      </c>
      <c r="C25" s="197"/>
      <c r="D25" s="198"/>
      <c r="E25" s="198"/>
      <c r="F25" s="198"/>
      <c r="G25" s="198"/>
      <c r="H25" s="198"/>
      <c r="I25" s="198"/>
      <c r="J25" s="198"/>
      <c r="K25" s="198"/>
      <c r="L25" s="199"/>
    </row>
    <row r="26" spans="1:12" x14ac:dyDescent="0.35">
      <c r="A26" s="9" t="s">
        <v>36</v>
      </c>
      <c r="B26" s="10" t="s">
        <v>28</v>
      </c>
      <c r="C26" s="83"/>
      <c r="D26" s="83"/>
      <c r="E26" s="83"/>
      <c r="F26" s="83"/>
      <c r="G26" s="83"/>
      <c r="H26" s="83"/>
      <c r="I26" s="83"/>
      <c r="J26" s="83"/>
      <c r="K26" s="83"/>
      <c r="L26" s="83"/>
    </row>
    <row r="27" spans="1:12" ht="22" x14ac:dyDescent="0.35">
      <c r="A27" s="12" t="s">
        <v>37</v>
      </c>
      <c r="B27" s="10" t="s">
        <v>28</v>
      </c>
      <c r="C27" s="84"/>
      <c r="D27" s="84"/>
      <c r="E27" s="84"/>
      <c r="F27" s="84"/>
      <c r="G27" s="84"/>
      <c r="H27" s="84"/>
      <c r="I27" s="84"/>
      <c r="J27" s="84"/>
      <c r="K27" s="84"/>
      <c r="L27" s="84"/>
    </row>
    <row r="28" spans="1:12" x14ac:dyDescent="0.35">
      <c r="A28" s="9" t="str">
        <f>IF('実績報告（1人～10人）'!$D$17="","手当1",IF(RIGHT('実績報告（1人～10人）'!$D$17,2)="手当",'実績報告（1人～10人）'!$D$17,'実績報告（1人～10人）'!$D$17&amp;"手当"))</f>
        <v>手当1</v>
      </c>
      <c r="B28" s="10" t="s">
        <v>28</v>
      </c>
      <c r="C28" s="84"/>
      <c r="D28" s="84"/>
      <c r="E28" s="84"/>
      <c r="F28" s="84"/>
      <c r="G28" s="84"/>
      <c r="H28" s="84"/>
      <c r="I28" s="84"/>
      <c r="J28" s="84"/>
      <c r="K28" s="84"/>
      <c r="L28" s="84"/>
    </row>
    <row r="29" spans="1:12" x14ac:dyDescent="0.35">
      <c r="A29" s="9" t="str">
        <f>IF('実績報告（1人～10人）'!$D$18="","手当2",IF(RIGHT('実績報告（1人～10人）'!$D$18,2)="手当",'実績報告（1人～10人）'!$D$18,'実績報告（1人～10人）'!$D$18&amp;"手当"))</f>
        <v>手当2</v>
      </c>
      <c r="B29" s="10" t="s">
        <v>28</v>
      </c>
      <c r="C29" s="84"/>
      <c r="D29" s="84"/>
      <c r="E29" s="84"/>
      <c r="F29" s="84"/>
      <c r="G29" s="84"/>
      <c r="H29" s="84"/>
      <c r="I29" s="84"/>
      <c r="J29" s="84"/>
      <c r="K29" s="84"/>
      <c r="L29" s="84"/>
    </row>
    <row r="30" spans="1:12" x14ac:dyDescent="0.35">
      <c r="A30" s="9" t="str">
        <f>IF('実績報告（1人～10人）'!$D$19="","手当3",IF(RIGHT('実績報告（1人～10人）'!$D$19,2)="手当",'実績報告（1人～10人）'!$D$19,'実績報告（1人～10人）'!$D$19&amp;"手当"))</f>
        <v>手当3</v>
      </c>
      <c r="B30" s="10" t="s">
        <v>28</v>
      </c>
      <c r="C30" s="84"/>
      <c r="D30" s="84"/>
      <c r="E30" s="84"/>
      <c r="F30" s="84"/>
      <c r="G30" s="84"/>
      <c r="H30" s="84"/>
      <c r="I30" s="84"/>
      <c r="J30" s="84"/>
      <c r="K30" s="84"/>
      <c r="L30" s="84"/>
    </row>
    <row r="31" spans="1:12" x14ac:dyDescent="0.35">
      <c r="A31" s="9" t="str">
        <f>IF('実績報告（1人～10人）'!$D$20="","手当4",IF(RIGHT('実績報告（1人～10人）'!$D$20,2)="手当",'実績報告（1人～10人）'!$D$20,'実績報告（1人～10人）'!$D$20&amp;"手当"))</f>
        <v>手当4</v>
      </c>
      <c r="B31" s="10" t="s">
        <v>28</v>
      </c>
      <c r="C31" s="84"/>
      <c r="D31" s="84"/>
      <c r="E31" s="84"/>
      <c r="F31" s="84"/>
      <c r="G31" s="84"/>
      <c r="H31" s="84"/>
      <c r="I31" s="84"/>
      <c r="J31" s="84"/>
      <c r="K31" s="84"/>
      <c r="L31" s="84"/>
    </row>
    <row r="32" spans="1:12" x14ac:dyDescent="0.35">
      <c r="A32" s="9" t="str">
        <f>IF('実績報告（1人～10人）'!$D$21="","手当5",IF(RIGHT('実績報告（1人～10人）'!$D$21,2)="手当",'実績報告（1人～10人）'!$D$21,'実績報告（1人～10人）'!$D$21&amp;"手当"))</f>
        <v>手当5</v>
      </c>
      <c r="B32" s="10" t="s">
        <v>28</v>
      </c>
      <c r="C32" s="84"/>
      <c r="D32" s="84"/>
      <c r="E32" s="84"/>
      <c r="F32" s="84"/>
      <c r="G32" s="84"/>
      <c r="H32" s="84"/>
      <c r="I32" s="84"/>
      <c r="J32" s="84"/>
      <c r="K32" s="84"/>
      <c r="L32" s="84"/>
    </row>
    <row r="33" spans="1:12" x14ac:dyDescent="0.35">
      <c r="A33" s="9" t="str">
        <f>IF('実績報告（1人～10人）'!$H$17="","手当6",IF(RIGHT('実績報告（1人～10人）'!$H$17,2)="手当",'実績報告（1人～10人）'!$H$17,'実績報告（1人～10人）'!$H$17&amp;"手当"))</f>
        <v>手当6</v>
      </c>
      <c r="B33" s="10" t="s">
        <v>28</v>
      </c>
      <c r="C33" s="84"/>
      <c r="D33" s="84"/>
      <c r="E33" s="84"/>
      <c r="F33" s="84"/>
      <c r="G33" s="84"/>
      <c r="H33" s="84"/>
      <c r="I33" s="84"/>
      <c r="J33" s="84"/>
      <c r="K33" s="84"/>
      <c r="L33" s="84"/>
    </row>
    <row r="34" spans="1:12" x14ac:dyDescent="0.35">
      <c r="A34" s="9" t="str">
        <f>IF('実績報告（1人～10人）'!$H$18="","手当7",IF(RIGHT('実績報告（1人～10人）'!$H$18,2)="手当",'実績報告（1人～10人）'!$H$18,'実績報告（1人～10人）'!$H$18&amp;"手当"))</f>
        <v>手当7</v>
      </c>
      <c r="B34" s="10" t="s">
        <v>28</v>
      </c>
      <c r="C34" s="84"/>
      <c r="D34" s="84"/>
      <c r="E34" s="84"/>
      <c r="F34" s="84"/>
      <c r="G34" s="84"/>
      <c r="H34" s="84"/>
      <c r="I34" s="84"/>
      <c r="J34" s="84"/>
      <c r="K34" s="84"/>
      <c r="L34" s="84"/>
    </row>
    <row r="35" spans="1:12" x14ac:dyDescent="0.35">
      <c r="A35" s="9" t="str">
        <f>IF('実績報告（1人～10人）'!$H$19="","手当8",IF(RIGHT('実績報告（1人～10人）'!$H$19,2)="手当",'実績報告（1人～10人）'!$H$19,'実績報告（1人～10人）'!$H$19&amp;"手当"))</f>
        <v>手当8</v>
      </c>
      <c r="B35" s="10" t="s">
        <v>28</v>
      </c>
      <c r="C35" s="84"/>
      <c r="D35" s="84"/>
      <c r="E35" s="84"/>
      <c r="F35" s="84"/>
      <c r="G35" s="84"/>
      <c r="H35" s="84"/>
      <c r="I35" s="84"/>
      <c r="J35" s="84"/>
      <c r="K35" s="84"/>
      <c r="L35" s="84"/>
    </row>
    <row r="36" spans="1:12" x14ac:dyDescent="0.35">
      <c r="A36" s="9" t="str">
        <f>IF('実績報告（1人～10人）'!$H$20="","手当9",IF(RIGHT('実績報告（1人～10人）'!$H$20,2)="手当",'実績報告（1人～10人）'!$H$20,'実績報告（1人～10人）'!$H$20&amp;"手当"))</f>
        <v>手当9</v>
      </c>
      <c r="B36" s="10" t="s">
        <v>28</v>
      </c>
      <c r="C36" s="84"/>
      <c r="D36" s="84"/>
      <c r="E36" s="84"/>
      <c r="F36" s="84"/>
      <c r="G36" s="84"/>
      <c r="H36" s="84"/>
      <c r="I36" s="84"/>
      <c r="J36" s="84"/>
      <c r="K36" s="84"/>
      <c r="L36" s="84"/>
    </row>
    <row r="37" spans="1:12" x14ac:dyDescent="0.35">
      <c r="A37" s="9" t="str">
        <f>IF('実績報告（1人～10人）'!$H$21="","手当10",IF(RIGHT('実績報告（1人～10人）'!$H$21,2)="手当",'実績報告（1人～10人）'!$H$21,'実績報告（1人～10人）'!$H$21&amp;"手当"))</f>
        <v>手当10</v>
      </c>
      <c r="B37" s="10" t="s">
        <v>28</v>
      </c>
      <c r="C37" s="84"/>
      <c r="D37" s="84"/>
      <c r="E37" s="84"/>
      <c r="F37" s="84"/>
      <c r="G37" s="84"/>
      <c r="H37" s="84"/>
      <c r="I37" s="84"/>
      <c r="J37" s="84"/>
      <c r="K37" s="84"/>
      <c r="L37" s="84"/>
    </row>
    <row r="38" spans="1:12" x14ac:dyDescent="0.35">
      <c r="A38" s="9" t="s">
        <v>38</v>
      </c>
      <c r="B38" s="10" t="s">
        <v>28</v>
      </c>
      <c r="C38" s="84"/>
      <c r="D38" s="84"/>
      <c r="E38" s="84"/>
      <c r="F38" s="84"/>
      <c r="G38" s="84"/>
      <c r="H38" s="84"/>
      <c r="I38" s="84"/>
      <c r="J38" s="84"/>
      <c r="K38" s="84"/>
      <c r="L38" s="84"/>
    </row>
    <row r="39" spans="1:12" s="88" customFormat="1" x14ac:dyDescent="0.35">
      <c r="A39" s="9" t="s">
        <v>39</v>
      </c>
      <c r="B39" s="10" t="s">
        <v>32</v>
      </c>
      <c r="C39" s="15" t="str">
        <f>IF(OR(C5="",C27=""),"",IFERROR(IF(C5="月給",SUM(C27:C37)-IF(C38="",0,C38),IF(C5="日給",C27*20+SUM(C28:C37),IF(C5="時給",C27*160+SUM(C28:C37),""))),""))</f>
        <v/>
      </c>
      <c r="D39" s="15" t="str">
        <f t="shared" ref="D39:L39" si="3">IF(OR(D5="",D27=""),"",IFERROR(IF(D5="月給",SUM(D27:D37)-IF(D38="",0,D38),IF(D5="日給",D27*20+SUM(D28:D37),IF(D5="時給",D27*160+SUM(D28:D37),""))),""))</f>
        <v/>
      </c>
      <c r="E39" s="15" t="str">
        <f t="shared" si="3"/>
        <v/>
      </c>
      <c r="F39" s="15" t="str">
        <f t="shared" si="3"/>
        <v/>
      </c>
      <c r="G39" s="15" t="str">
        <f t="shared" si="3"/>
        <v/>
      </c>
      <c r="H39" s="15" t="str">
        <f t="shared" si="3"/>
        <v/>
      </c>
      <c r="I39" s="15" t="str">
        <f t="shared" si="3"/>
        <v/>
      </c>
      <c r="J39" s="15" t="str">
        <f t="shared" si="3"/>
        <v/>
      </c>
      <c r="K39" s="15" t="str">
        <f t="shared" si="3"/>
        <v/>
      </c>
      <c r="L39" s="15" t="str">
        <f t="shared" si="3"/>
        <v/>
      </c>
    </row>
    <row r="40" spans="1:12" s="88" customFormat="1" ht="16" x14ac:dyDescent="0.35">
      <c r="A40" s="103" t="s">
        <v>42</v>
      </c>
      <c r="B40" s="156"/>
      <c r="C40" s="156"/>
      <c r="D40" s="156"/>
      <c r="E40" s="156"/>
      <c r="F40" s="156"/>
      <c r="G40" s="156"/>
      <c r="H40" s="156"/>
      <c r="I40" s="156"/>
      <c r="J40" s="156"/>
      <c r="K40" s="156"/>
      <c r="L40" s="156"/>
    </row>
    <row r="41" spans="1:12" s="88" customFormat="1" x14ac:dyDescent="0.35">
      <c r="A41" s="9" t="s">
        <v>43</v>
      </c>
      <c r="B41" s="10" t="s">
        <v>32</v>
      </c>
      <c r="C41" s="97" t="str">
        <f>IF(OR(C5="",C11=""),"",IFERROR(ROUND(IF(C5="月給",(SUM(C11:C21)-IF(C22="",0,C22))/160,IF(C5="日給",(C11*20+SUM(C12:C21))/160,IF(C5="時給",(C11*160+SUM(C12:C21))/160,""))),1),""))</f>
        <v/>
      </c>
      <c r="D41" s="97" t="str">
        <f t="shared" ref="D41:L41" si="4">IF(OR(D5="",D11=""),"",IFERROR(ROUND(IF(D5="月給",(SUM(D11:D21)-IF(D22="",0,D22))/160,IF(D5="日給",(D11*20+SUM(D12:D21))/160,IF(D5="時給",(D11*160+SUM(D12:D21))/160,""))),1),""))</f>
        <v/>
      </c>
      <c r="E41" s="97" t="str">
        <f>IF(OR(E5="",E11=""),"",IFERROR(ROUND(IF(E5="月給",(SUM(E11:E21)-IF(E22="",0,E22))/160,IF(E5="日給",(E11*20+SUM(E12:E21))/160,IF(E5="時給",(E11*160+SUM(E12:E21))/160,""))),1),""))</f>
        <v/>
      </c>
      <c r="F41" s="97" t="str">
        <f>IF(OR(F5="",F11=""),"",IFERROR(ROUND(IF(F5="月給",(SUM(F11:F21)-IF(F22="",0,F22))/160,IF(F5="日給",(F11*20+SUM(F12:F21))/160,IF(F5="時給",(F11*160+SUM(F12:F21))/160,""))),1),""))</f>
        <v/>
      </c>
      <c r="G41" s="97" t="str">
        <f t="shared" si="4"/>
        <v/>
      </c>
      <c r="H41" s="97" t="str">
        <f t="shared" si="4"/>
        <v/>
      </c>
      <c r="I41" s="97" t="str">
        <f t="shared" si="4"/>
        <v/>
      </c>
      <c r="J41" s="97" t="str">
        <f t="shared" si="4"/>
        <v/>
      </c>
      <c r="K41" s="97" t="str">
        <f t="shared" si="4"/>
        <v/>
      </c>
      <c r="L41" s="97" t="str">
        <f t="shared" si="4"/>
        <v/>
      </c>
    </row>
    <row r="42" spans="1:12" s="88" customFormat="1" x14ac:dyDescent="0.35">
      <c r="A42" s="9" t="s">
        <v>44</v>
      </c>
      <c r="B42" s="10" t="s">
        <v>32</v>
      </c>
      <c r="C42" s="97" t="str">
        <f>IF(OR(C5="",C27=""),"",IFERROR(ROUND(IF(C5="月給",(SUM(C27:C37)-IF(C38="",0,C38))/160,IF(C5="日給",(C27*20+SUM(C28:C37))/160,IF(C5="時給",(C27*160+SUM(C28:C37))/160,""))),1),""))</f>
        <v/>
      </c>
      <c r="D42" s="97" t="str">
        <f t="shared" ref="D42:L42" si="5">IF(OR(D5="",D27=""),"",IFERROR(ROUND(IF(D5="月給",(SUM(D27:D37)-IF(D38="",0,D38))/160,IF(D5="日給",(D27*20+SUM(D28:D37))/160,IF(D5="時給",(D27*160+SUM(D28:D37))/160,""))),1),""))</f>
        <v/>
      </c>
      <c r="E42" s="97" t="str">
        <f>IF(OR(E5="",E27=""),"",IFERROR(ROUND(IF(E5="月給",(SUM(E27:E37)-IF(E38="",0,E38))/160,IF(E5="日給",(E27*20+SUM(E28:E37))/160,IF(E5="時給",(E27*160+SUM(E28:E37))/160,""))),1),""))</f>
        <v/>
      </c>
      <c r="F42" s="97" t="str">
        <f>IF(OR(F5="",F27=""),"",IFERROR(ROUND(IF(F5="月給",(SUM(F27:F37)-IF(F38="",0,F38))/160,IF(F5="日給",(F27*20+SUM(F28:F37))/160,IF(F5="時給",(F27*160+SUM(F28:F37))/160,""))),1),""))</f>
        <v/>
      </c>
      <c r="G42" s="97" t="str">
        <f t="shared" si="5"/>
        <v/>
      </c>
      <c r="H42" s="97" t="str">
        <f t="shared" si="5"/>
        <v/>
      </c>
      <c r="I42" s="97" t="str">
        <f t="shared" si="5"/>
        <v/>
      </c>
      <c r="J42" s="97" t="str">
        <f t="shared" si="5"/>
        <v/>
      </c>
      <c r="K42" s="97" t="str">
        <f t="shared" si="5"/>
        <v/>
      </c>
      <c r="L42" s="97" t="str">
        <f t="shared" si="5"/>
        <v/>
      </c>
    </row>
    <row r="43" spans="1:12" s="88" customFormat="1" x14ac:dyDescent="0.35">
      <c r="A43" s="9" t="s">
        <v>45</v>
      </c>
      <c r="B43" s="10" t="s">
        <v>32</v>
      </c>
      <c r="C43" s="98" t="str">
        <f>IFERROR(IF(OR(C41="",C42=""),"",ROUNDDOWN((C42-C41)/C41*100,3)/100),"")</f>
        <v/>
      </c>
      <c r="D43" s="98" t="str">
        <f t="shared" ref="D43:L43" si="6">IFERROR(IF(OR(D41="",D42=""),"",ROUNDDOWN((D42-D41)/D41*100,3)/100),"")</f>
        <v/>
      </c>
      <c r="E43" s="98" t="str">
        <f t="shared" si="6"/>
        <v/>
      </c>
      <c r="F43" s="98" t="str">
        <f t="shared" si="6"/>
        <v/>
      </c>
      <c r="G43" s="98" t="str">
        <f t="shared" si="6"/>
        <v/>
      </c>
      <c r="H43" s="98" t="str">
        <f t="shared" si="6"/>
        <v/>
      </c>
      <c r="I43" s="98" t="str">
        <f t="shared" si="6"/>
        <v/>
      </c>
      <c r="J43" s="98" t="str">
        <f t="shared" si="6"/>
        <v/>
      </c>
      <c r="K43" s="98" t="str">
        <f t="shared" si="6"/>
        <v/>
      </c>
      <c r="L43" s="98" t="str">
        <f t="shared" si="6"/>
        <v/>
      </c>
    </row>
    <row r="45" spans="1:12" ht="15" customHeight="1" x14ac:dyDescent="0.35">
      <c r="A45" s="85"/>
      <c r="B45" s="85"/>
      <c r="C45" s="85"/>
      <c r="D45" s="85"/>
      <c r="E45" s="85"/>
      <c r="F45" s="85"/>
      <c r="G45" s="85"/>
      <c r="H45" s="85"/>
      <c r="I45" s="85"/>
      <c r="J45" s="85"/>
      <c r="K45" s="85"/>
      <c r="L45" s="85"/>
    </row>
    <row r="46" spans="1:12" ht="15" customHeight="1" x14ac:dyDescent="0.35">
      <c r="A46" s="85"/>
      <c r="B46" s="86"/>
      <c r="C46" s="85"/>
      <c r="D46" s="85"/>
      <c r="E46" s="85"/>
      <c r="F46" s="85"/>
      <c r="G46" s="85"/>
      <c r="H46" s="85"/>
      <c r="I46" s="85"/>
      <c r="J46" s="85"/>
      <c r="K46" s="85"/>
      <c r="L46" s="85"/>
    </row>
    <row r="47" spans="1:12" ht="15" customHeight="1" x14ac:dyDescent="0.35">
      <c r="A47" s="85"/>
      <c r="B47" s="85"/>
      <c r="C47" s="85"/>
      <c r="D47" s="85"/>
      <c r="E47" s="85"/>
      <c r="F47" s="85"/>
      <c r="G47" s="85"/>
      <c r="H47" s="85"/>
      <c r="I47" s="85"/>
      <c r="J47" s="85"/>
      <c r="K47" s="85"/>
      <c r="L47" s="85"/>
    </row>
    <row r="48" spans="1:12" ht="15" customHeight="1" x14ac:dyDescent="0.35">
      <c r="A48" s="85"/>
      <c r="B48" s="85"/>
      <c r="C48" s="85"/>
      <c r="D48" s="85"/>
      <c r="E48" s="85"/>
      <c r="F48" s="85"/>
      <c r="G48" s="85"/>
      <c r="H48" s="85"/>
      <c r="I48" s="85"/>
      <c r="J48" s="85"/>
      <c r="K48" s="85"/>
      <c r="L48" s="85"/>
    </row>
    <row r="49" spans="1:12" ht="15" customHeight="1" x14ac:dyDescent="0.35">
      <c r="A49" s="85"/>
      <c r="B49" s="85"/>
      <c r="D49" s="85"/>
      <c r="E49" s="85"/>
      <c r="F49" s="85"/>
      <c r="G49" s="85"/>
      <c r="H49" s="85"/>
      <c r="I49" s="85"/>
      <c r="J49" s="85"/>
      <c r="K49" s="85"/>
      <c r="L49" s="85"/>
    </row>
    <row r="50" spans="1:12" ht="15" customHeight="1" x14ac:dyDescent="0.35">
      <c r="A50" s="85"/>
      <c r="B50" s="85"/>
      <c r="C50" s="85"/>
      <c r="D50" s="85"/>
      <c r="E50" s="85"/>
      <c r="F50" s="85"/>
      <c r="G50" s="85"/>
      <c r="H50" s="85"/>
      <c r="I50" s="85"/>
      <c r="J50" s="85"/>
      <c r="K50" s="85"/>
      <c r="L50" s="85"/>
    </row>
    <row r="51" spans="1:12" ht="15" customHeight="1" x14ac:dyDescent="0.35">
      <c r="A51" s="85"/>
      <c r="B51" s="85"/>
      <c r="C51" s="85"/>
      <c r="D51" s="85"/>
      <c r="E51" s="85"/>
      <c r="F51" s="85"/>
      <c r="G51" s="85"/>
      <c r="H51" s="85"/>
      <c r="I51" s="85"/>
      <c r="J51" s="85"/>
      <c r="K51" s="85"/>
      <c r="L51" s="85"/>
    </row>
    <row r="52" spans="1:12" ht="15" customHeight="1" x14ac:dyDescent="0.35">
      <c r="A52" s="85"/>
      <c r="B52" s="85"/>
      <c r="C52" s="85"/>
      <c r="D52" s="85"/>
      <c r="E52" s="85"/>
      <c r="F52" s="85"/>
      <c r="G52" s="85"/>
      <c r="H52" s="85"/>
      <c r="I52" s="85"/>
      <c r="J52" s="85"/>
      <c r="K52" s="85"/>
      <c r="L52" s="85"/>
    </row>
    <row r="53" spans="1:12" ht="15" customHeight="1" x14ac:dyDescent="0.35">
      <c r="A53" s="85"/>
      <c r="B53" s="85"/>
      <c r="C53" s="85"/>
      <c r="D53" s="85"/>
      <c r="E53" s="85"/>
      <c r="F53" s="85"/>
      <c r="G53" s="85"/>
      <c r="H53" s="85"/>
      <c r="I53" s="85"/>
      <c r="J53" s="85"/>
      <c r="K53" s="85"/>
      <c r="L53" s="85"/>
    </row>
    <row r="54" spans="1:12" ht="15" customHeight="1" x14ac:dyDescent="0.35">
      <c r="A54" s="85"/>
      <c r="B54" s="85"/>
      <c r="C54" s="85"/>
      <c r="D54" s="85"/>
      <c r="E54" s="85"/>
      <c r="F54" s="85"/>
      <c r="G54" s="85"/>
      <c r="H54" s="85"/>
      <c r="I54" s="85"/>
      <c r="J54" s="85"/>
      <c r="K54" s="85"/>
      <c r="L54" s="85"/>
    </row>
    <row r="55" spans="1:12" ht="15" customHeight="1" x14ac:dyDescent="0.35">
      <c r="A55" s="85"/>
      <c r="B55" s="85"/>
      <c r="C55" s="85"/>
      <c r="D55" s="85"/>
      <c r="E55" s="85"/>
      <c r="F55" s="85"/>
      <c r="G55" s="85"/>
      <c r="H55" s="85"/>
      <c r="I55" s="85"/>
      <c r="J55" s="85"/>
      <c r="K55" s="85"/>
      <c r="L55" s="85"/>
    </row>
    <row r="56" spans="1:12" ht="15" customHeight="1" x14ac:dyDescent="0.35">
      <c r="A56" s="85"/>
      <c r="B56" s="85"/>
      <c r="C56" s="85"/>
      <c r="D56" s="85"/>
      <c r="E56" s="85"/>
      <c r="F56" s="85"/>
      <c r="G56" s="85"/>
      <c r="H56" s="85"/>
      <c r="I56" s="85"/>
      <c r="J56" s="85"/>
      <c r="K56" s="85"/>
      <c r="L56" s="85"/>
    </row>
    <row r="57" spans="1:12" ht="15" customHeight="1" x14ac:dyDescent="0.35">
      <c r="A57" s="85"/>
      <c r="B57" s="85"/>
      <c r="C57" s="85"/>
      <c r="D57" s="85"/>
      <c r="E57" s="85"/>
      <c r="F57" s="85"/>
      <c r="G57" s="85"/>
      <c r="H57" s="85"/>
      <c r="I57" s="85"/>
      <c r="J57" s="85"/>
      <c r="K57" s="85"/>
      <c r="L57" s="85"/>
    </row>
    <row r="58" spans="1:12" ht="15" customHeight="1" x14ac:dyDescent="0.35">
      <c r="A58" s="85"/>
      <c r="B58" s="85"/>
      <c r="C58" s="85"/>
      <c r="D58" s="85"/>
      <c r="E58" s="85"/>
      <c r="F58" s="85"/>
      <c r="G58" s="85"/>
      <c r="H58" s="85"/>
      <c r="I58" s="85"/>
      <c r="J58" s="85"/>
      <c r="K58" s="85"/>
      <c r="L58" s="85"/>
    </row>
    <row r="59" spans="1:12" ht="15" customHeight="1" x14ac:dyDescent="0.35">
      <c r="A59" s="85"/>
      <c r="B59" s="85"/>
      <c r="C59" s="85"/>
      <c r="D59" s="85"/>
      <c r="E59" s="85"/>
      <c r="F59" s="85"/>
      <c r="G59" s="85"/>
      <c r="H59" s="85"/>
      <c r="I59" s="85"/>
      <c r="J59" s="85"/>
      <c r="K59" s="85"/>
      <c r="L59" s="85"/>
    </row>
    <row r="60" spans="1:12" ht="15" customHeight="1" x14ac:dyDescent="0.35">
      <c r="A60" s="85"/>
      <c r="B60" s="85"/>
      <c r="C60" s="85"/>
      <c r="D60" s="85"/>
      <c r="E60" s="85"/>
      <c r="F60" s="85"/>
      <c r="G60" s="85"/>
      <c r="H60" s="85"/>
      <c r="I60" s="85"/>
      <c r="J60" s="85"/>
      <c r="K60" s="85"/>
      <c r="L60" s="85"/>
    </row>
    <row r="61" spans="1:12" x14ac:dyDescent="0.35">
      <c r="A61" s="85"/>
      <c r="B61" s="85"/>
    </row>
  </sheetData>
  <sheetProtection algorithmName="SHA-512" hashValue="lkTTva9ZjK/aQmetSZ/syhX/70SgQQM/iBzPDS3H5Ogh4NBchpN1h2oGmH1PgZ3CXb0ZCovnSDvFBqxg1wXNYA==" saltValue="M4ZnGRMnDrx5khN6MWn07A==" spinCount="100000" sheet="1" objects="1" scenarios="1"/>
  <mergeCells count="5">
    <mergeCell ref="A40:L40"/>
    <mergeCell ref="A8:L8"/>
    <mergeCell ref="C9:L9"/>
    <mergeCell ref="A24:L24"/>
    <mergeCell ref="C25:L25"/>
  </mergeCells>
  <phoneticPr fontId="13"/>
  <dataValidations count="13">
    <dataValidation type="list" allowBlank="1" sqref="C5293:L5293 C55:L55 C109:L109 C163:L163 C217:L217 C271:L271 C325:L325 C379:L379 C433:L433 C487:L487 C541:L541 C595:L595 C649:L649 C703:L703 C757:L757 C811:L811 C865:L865 C919:L919 C973:L973 C1027:L1027 C1081:L1081 C1135:L1135 C1189:L1189 C1243:L1243 C1297:L1297 C1351:L1351 C1405:L1405 C1459:L1459 C1513:L1513 C1567:L1567 C1621:L1621 C1675:L1675 C1729:L1729 C1783:L1783 C1837:L1837 C1891:L1891 C1945:L1945 C1999:L1999 C2053:L2053 C2107:L2107 C2161:L2161 C2215:L2215 C2269:L2269 C2323:L2323 C2377:L2377 C2431:L2431 C2485:L2485 C2539:L2539 C2593:L2593 C2647:L2647 C2701:L2701 C2755:L2755 C2809:L2809 C2863:L2863 C2917:L2917 C2971:L2971 C3025:L3025 C3079:L3079 C3133:L3133 C3187:L3187 C3241:L3241 C3295:L3295 C3349:L3349 C3403:L3403 C3457:L3457 C3511:L3511 C3565:L3565 C3619:L3619 C3673:L3673 C3727:L3727 C3781:L3781 C3835:L3835 C3889:L3889 C3943:L3943 C3997:L3997 C4051:L4051 C4105:L4105 C4159:L4159 C4213:L4213 C4267:L4267 C4321:L4321 C4375:L4375 C4429:L4429 C4483:L4483 C4537:L4537 C4591:L4591 C4645:L4645 C4699:L4699 C4753:L4753 C4807:L4807 C4861:L4861 C4915:L4915 C4969:L4969 C5023:L5023 C5077:L5077 C5131:L5131 C5185:L5185 C5239:L5239 C5:L5" xr:uid="{00000000-0002-0000-0100-000002000000}">
      <formula1>"月給,日給,時給"</formula1>
    </dataValidation>
    <dataValidation type="list" allowBlank="1" sqref="C5292:L5292 C54:L54 C108:L108 C162:L162 C216:L216 C270:L270 C324:L324 C378:L378 C432:L432 C486:L486 C540:L540 C594:L594 C648:L648 C702:L702 C756:L756 C810:L810 C864:L864 C918:L918 C972:L972 C1026:L1026 C1080:L1080 C1134:L1134 C1188:L1188 C1242:L1242 C1296:L1296 C1350:L1350 C1404:L1404 C1458:L1458 C1512:L1512 C1566:L1566 C1620:L1620 C1674:L1674 C1728:L1728 C1782:L1782 C1836:L1836 C1890:L1890 C1944:L1944 C1998:L1998 C2052:L2052 C2106:L2106 C2160:L2160 C2214:L2214 C2268:L2268 C2322:L2322 C2376:L2376 C2430:L2430 C2484:L2484 C2538:L2538 C2592:L2592 C2646:L2646 C2700:L2700 C2754:L2754 C2808:L2808 C2862:L2862 C2916:L2916 C2970:L2970 C3024:L3024 C3078:L3078 C3132:L3132 C3186:L3186 C3240:L3240 C3294:L3294 C3348:L3348 C3402:L3402 C3456:L3456 C3510:L3510 C3564:L3564 C3618:L3618 C3672:L3672 C3726:L3726 C3780:L3780 C3834:L3834 C3888:L3888 C3942:L3942 C3996:L3996 C4050:L4050 C4104:L4104 C4158:L4158 C4212:L4212 C4266:L4266 C4320:L4320 C4374:L4374 C4428:L4428 C4482:L4482 C4536:L4536 C4590:L4590 C4644:L4644 C4698:L4698 C4752:L4752 C4806:L4806 C4860:L4860 C4914:L4914 C4968:L4968 C5022:L5022 C5076:L5076 C5130:L5130 C5184:L5184 C5238:L5238 C4:L4" xr:uid="{00000000-0002-0000-0100-000003000000}">
      <formula1>"正社員,契約社員,パート,アルバイト,派遣,その他"</formula1>
    </dataValidation>
    <dataValidation type="custom" showErrorMessage="1" errorTitle="入力内容の確認" error="氏名の入力が必要です" sqref="C10:L11 C26:L27" xr:uid="{00000000-0002-0000-0300-000002000000}">
      <formula1>OR(C10="",LEN(TRIM(C$3))&gt;0)</formula1>
    </dataValidation>
    <dataValidation type="custom" showErrorMessage="1" errorTitle="入力内容の確認" error="手当名称の入力が必要です" sqref="C12:L12 C28:L28" xr:uid="{00000000-0002-0000-0300-000004000000}">
      <formula1>OR(C12="",LEN(TRIM(INDIRECT("'実績報告（1人～10人）'!$D$17")))&gt;0)</formula1>
    </dataValidation>
    <dataValidation type="custom" showErrorMessage="1" errorTitle="入力内容の確認" error="手当名称の入力が必要です" sqref="C13:L13 C29:L29" xr:uid="{00000000-0002-0000-0300-000005000000}">
      <formula1>OR(C13="",LEN(TRIM(INDIRECT("'実績報告（1人～10人）'!$D$18")))&gt;0)</formula1>
    </dataValidation>
    <dataValidation type="custom" showErrorMessage="1" errorTitle="入力内容の確認" error="手当名称の入力が必要です" sqref="C14:L14 C30:L30" xr:uid="{00000000-0002-0000-0300-000006000000}">
      <formula1>OR(C14="",LEN(TRIM(INDIRECT("'実績報告（1人～10人）'!$D$19")))&gt;0)</formula1>
    </dataValidation>
    <dataValidation type="custom" showErrorMessage="1" errorTitle="入力内容の確認" error="手当名称の入力が必要です" sqref="C15:L15 C31:L31" xr:uid="{00000000-0002-0000-0300-000007000000}">
      <formula1>OR(C15="",LEN(TRIM(INDIRECT("'実績報告（1人～10人）'!$D$20")))&gt;0)</formula1>
    </dataValidation>
    <dataValidation type="custom" showErrorMessage="1" errorTitle="入力内容の確認" error="手当名称の入力が必要です" sqref="C16:L16 C32:L32" xr:uid="{00000000-0002-0000-0300-000008000000}">
      <formula1>OR(C16="",LEN(TRIM(INDIRECT("'実績報告（1人～10人）'!$D$21")))&gt;0)</formula1>
    </dataValidation>
    <dataValidation type="custom" showErrorMessage="1" errorTitle="入力内容の確認" error="手当名称の入力が必要です" sqref="C17:L17 C33:L33" xr:uid="{00000000-0002-0000-0300-000009000000}">
      <formula1>OR(C17="",LEN(TRIM(INDIRECT("'実績報告（1人～10人）'!$H$17")))&gt;0)</formula1>
    </dataValidation>
    <dataValidation type="custom" showErrorMessage="1" errorTitle="入力内容の確認" error="手当名称の入力が必要です" sqref="C18:L18 C34:L34" xr:uid="{00000000-0002-0000-0300-00000A000000}">
      <formula1>OR(C18="",LEN(TRIM(INDIRECT("'実績報告（1人～10人）'!$H$18")))&gt;0)</formula1>
    </dataValidation>
    <dataValidation type="custom" showErrorMessage="1" errorTitle="入力内容の確認" error="手当名称の入力が必要です" sqref="C19:L19 C35:L35" xr:uid="{00000000-0002-0000-0300-00000B000000}">
      <formula1>OR(C19="",LEN(TRIM(INDIRECT("'実績報告（1人～10人）'!$H$19")))&gt;0)</formula1>
    </dataValidation>
    <dataValidation type="custom" showErrorMessage="1" errorTitle="入力内容の確認" error="手当名称の入力が必要です" sqref="C20:L20 C36:L36" xr:uid="{00000000-0002-0000-0300-00000C000000}">
      <formula1>OR(C20="",LEN(TRIM(INDIRECT("'実績報告（1人～10人）'!$H$20")))&gt;0)</formula1>
    </dataValidation>
    <dataValidation type="custom" showErrorMessage="1" errorTitle="入力内容の確認" error="手当名称の入力が必要です" sqref="C21:L21 C37:L37" xr:uid="{00000000-0002-0000-0300-00000D000000}">
      <formula1>OR(C21="",LEN(TRIM(INDIRECT("'実績報告（1人～10人）'!$H$21")))&gt;0)</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注意事項</vt:lpstr>
      <vt:lpstr>入力見本</vt:lpstr>
      <vt:lpstr>実績報告（1人～10人）</vt:lpstr>
      <vt:lpstr>11人～20人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西本 夏樹</cp:lastModifiedBy>
  <dcterms:created xsi:type="dcterms:W3CDTF">2026-09-04T01:04:27Z</dcterms:created>
  <dcterms:modified xsi:type="dcterms:W3CDTF">2026-09-29T00:37:16Z</dcterms:modified>
</cp:coreProperties>
</file>